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namedSheetViews/namedSheetView1.xml" ContentType="application/vnd.ms-excel.namedsheetview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updateLinks="always" codeName="ThisWorkbook" defaultThemeVersion="124226"/>
  <mc:AlternateContent xmlns:mc="http://schemas.openxmlformats.org/markup-compatibility/2006">
    <mc:Choice Requires="x15">
      <x15ac:absPath xmlns:x15ac="http://schemas.microsoft.com/office/spreadsheetml/2010/11/ac" url="\\192.168.5.20\Shares\SCADA\MTN6\Device_List-Manifest\"/>
    </mc:Choice>
  </mc:AlternateContent>
  <xr:revisionPtr revIDLastSave="0" documentId="13_ncr:1_{7CD2BA7F-AF79-43F8-8F6F-D69C7F1DCE9D}" xr6:coauthVersionLast="47" xr6:coauthVersionMax="47" xr10:uidLastSave="{00000000-0000-0000-0000-000000000000}"/>
  <bookViews>
    <workbookView xWindow="38290" yWindow="-110" windowWidth="38620" windowHeight="21100" firstSheet="2" activeTab="2" xr2:uid="{F4C3A17B-77B7-4B09-9A11-9044E541ACE8}"/>
  </bookViews>
  <sheets>
    <sheet name="Rev Log" sheetId="20" r:id="rId1"/>
    <sheet name="Sheet1" sheetId="21" r:id="rId2"/>
    <sheet name="Conveyor List" sheetId="3" r:id="rId3"/>
    <sheet name="Rework" sheetId="10" state="hidden" r:id="rId4"/>
    <sheet name="Relocated" sheetId="7" state="hidden" r:id="rId5"/>
    <sheet name="Demo" sheetId="8" state="hidden" r:id="rId6"/>
    <sheet name="HPCALCS2" sheetId="11" state="hidden" r:id="rId7"/>
  </sheets>
  <definedNames>
    <definedName name="_xlnm._FilterDatabase" localSheetId="2" hidden="1">'Conveyor List'!$A$2:$X$1692</definedName>
    <definedName name="a" localSheetId="6">HPCALCS2!$B$3:$B$3</definedName>
    <definedName name="a" localSheetId="3">Rework!$B$4:$Y$1081</definedName>
    <definedName name="a">'Conveyor List'!$C$6:$X$1692</definedName>
    <definedName name="_xlnm.Print_Area" localSheetId="2">'Conveyor List'!$C$2:$X$1692</definedName>
    <definedName name="_xlnm.Print_Area" localSheetId="6">HPCALCS2!#REF!</definedName>
    <definedName name="_xlnm.Print_Area" localSheetId="3">Rework!$B$2:$Y$317</definedName>
    <definedName name="_xlnm.Print_Titles" localSheetId="2">'Conveyor List'!$2:$3</definedName>
    <definedName name="_xlnm.Print_Titles" localSheetId="6">HPCALCS2!$1:$2</definedName>
    <definedName name="_xlnm.Print_Titles" localSheetId="3">Rework!$2:$3</definedName>
    <definedName name="typ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 i="21" l="1"/>
  <c r="B8" i="21" l="1"/>
  <c r="D8" i="21" s="1"/>
  <c r="B7" i="21"/>
  <c r="D7" i="21" s="1"/>
  <c r="B6" i="21"/>
  <c r="D6" i="21" s="1"/>
  <c r="B5" i="21"/>
  <c r="D5" i="21" s="1"/>
  <c r="B4" i="21"/>
  <c r="D4" i="21" s="1"/>
  <c r="B3" i="21"/>
  <c r="D3" i="21" s="1"/>
  <c r="B2" i="21"/>
  <c r="D2" i="21" s="1"/>
  <c r="O4" i="10" l="1"/>
  <c r="H4" i="11"/>
  <c r="V4" i="11" s="1"/>
  <c r="H5" i="11"/>
  <c r="H6" i="11"/>
  <c r="H7" i="11"/>
  <c r="H8" i="11"/>
  <c r="V8" i="11" s="1"/>
  <c r="H9" i="11"/>
  <c r="H10" i="11"/>
  <c r="V10" i="11" s="1"/>
  <c r="H11" i="11"/>
  <c r="V11" i="11" s="1"/>
  <c r="H12" i="11"/>
  <c r="V12" i="11" s="1"/>
  <c r="H13" i="11"/>
  <c r="V13" i="11" s="1"/>
  <c r="H14" i="11"/>
  <c r="V14" i="11" s="1"/>
  <c r="H15" i="11"/>
  <c r="V15" i="11" s="1"/>
  <c r="H16" i="11"/>
  <c r="H17" i="11"/>
  <c r="V17" i="11" s="1"/>
  <c r="H18" i="11"/>
  <c r="V18" i="11" s="1"/>
  <c r="H19" i="11"/>
  <c r="V19" i="11" s="1"/>
  <c r="H20" i="11"/>
  <c r="V20" i="11" s="1"/>
  <c r="H21" i="11"/>
  <c r="V21" i="11" s="1"/>
  <c r="H22" i="11"/>
  <c r="V22" i="11" s="1"/>
  <c r="H23" i="11"/>
  <c r="V23" i="11" s="1"/>
  <c r="H24" i="11"/>
  <c r="V24" i="11" s="1"/>
  <c r="H25" i="11"/>
  <c r="H26" i="11"/>
  <c r="V26" i="11" s="1"/>
  <c r="H27" i="11"/>
  <c r="V27" i="11" s="1"/>
  <c r="H28" i="11"/>
  <c r="V28" i="11" s="1"/>
  <c r="H29" i="11"/>
  <c r="V29" i="11" s="1"/>
  <c r="H30" i="11"/>
  <c r="V30" i="11" s="1"/>
  <c r="H31" i="11"/>
  <c r="V31" i="11" s="1"/>
  <c r="H32" i="11"/>
  <c r="V32" i="11" s="1"/>
  <c r="H33" i="11"/>
  <c r="H34" i="11"/>
  <c r="V34" i="11" s="1"/>
  <c r="H35" i="11"/>
  <c r="V35" i="11" s="1"/>
  <c r="H36" i="11"/>
  <c r="V36" i="11" s="1"/>
  <c r="H37" i="11"/>
  <c r="V37" i="11" s="1"/>
  <c r="H38" i="11"/>
  <c r="H39" i="11"/>
  <c r="V39" i="11" s="1"/>
  <c r="H40" i="11"/>
  <c r="V40" i="11" s="1"/>
  <c r="H41" i="11"/>
  <c r="V41" i="11" s="1"/>
  <c r="H42" i="11"/>
  <c r="V42" i="11" s="1"/>
  <c r="H43" i="11"/>
  <c r="V43" i="11" s="1"/>
  <c r="H44" i="11"/>
  <c r="V44" i="11" s="1"/>
  <c r="H45" i="11"/>
  <c r="V45" i="11" s="1"/>
  <c r="H46" i="11"/>
  <c r="V46" i="11" s="1"/>
  <c r="H47" i="11"/>
  <c r="V47" i="11" s="1"/>
  <c r="H48" i="11"/>
  <c r="V48" i="11" s="1"/>
  <c r="H49" i="11"/>
  <c r="V49" i="11" s="1"/>
  <c r="H50" i="11"/>
  <c r="V50" i="11" s="1"/>
  <c r="H51" i="11"/>
  <c r="V51" i="11" s="1"/>
  <c r="H52" i="11"/>
  <c r="V52" i="11" s="1"/>
  <c r="H53" i="11"/>
  <c r="V53" i="11" s="1"/>
  <c r="H54" i="11"/>
  <c r="V54" i="11" s="1"/>
  <c r="H55" i="11"/>
  <c r="V55" i="11" s="1"/>
  <c r="H56" i="11"/>
  <c r="V56" i="11" s="1"/>
  <c r="H57" i="11"/>
  <c r="V57" i="11" s="1"/>
  <c r="H58" i="11"/>
  <c r="V58" i="11" s="1"/>
  <c r="H59" i="11"/>
  <c r="V59" i="11" s="1"/>
  <c r="H60" i="11"/>
  <c r="V60" i="11" s="1"/>
  <c r="H61" i="11"/>
  <c r="V61" i="11" s="1"/>
  <c r="H62" i="11"/>
  <c r="V62" i="11" s="1"/>
  <c r="H63" i="11"/>
  <c r="V63" i="11" s="1"/>
  <c r="H64" i="11"/>
  <c r="H65" i="11"/>
  <c r="V65" i="11" s="1"/>
  <c r="H66" i="11"/>
  <c r="V66" i="11" s="1"/>
  <c r="H67" i="11"/>
  <c r="V67" i="11" s="1"/>
  <c r="H68" i="11"/>
  <c r="V68" i="11" s="1"/>
  <c r="H69" i="11"/>
  <c r="V69" i="11" s="1"/>
  <c r="H70" i="11"/>
  <c r="V70" i="11" s="1"/>
  <c r="H71" i="11"/>
  <c r="V71" i="11" s="1"/>
  <c r="H72" i="11"/>
  <c r="V72" i="11" s="1"/>
  <c r="H73" i="11"/>
  <c r="V73" i="11" s="1"/>
  <c r="H74" i="11"/>
  <c r="V74" i="11" s="1"/>
  <c r="H75" i="11"/>
  <c r="H76" i="11"/>
  <c r="V76" i="11" s="1"/>
  <c r="H77" i="11"/>
  <c r="V77" i="11" s="1"/>
  <c r="H78" i="11"/>
  <c r="V78" i="11" s="1"/>
  <c r="H79" i="11"/>
  <c r="V79" i="11" s="1"/>
  <c r="H80" i="11"/>
  <c r="V80" i="11" s="1"/>
  <c r="H81" i="11"/>
  <c r="V81" i="11" s="1"/>
  <c r="H82" i="11"/>
  <c r="V82" i="11" s="1"/>
  <c r="H83" i="11"/>
  <c r="H84" i="11"/>
  <c r="V84" i="11" s="1"/>
  <c r="H85" i="11"/>
  <c r="V85" i="11" s="1"/>
  <c r="H86" i="11"/>
  <c r="V86" i="11" s="1"/>
  <c r="H87" i="11"/>
  <c r="V87" i="11" s="1"/>
  <c r="H88" i="11"/>
  <c r="V88" i="11" s="1"/>
  <c r="H89" i="11"/>
  <c r="V89" i="11" s="1"/>
  <c r="H90" i="11"/>
  <c r="V90" i="11" s="1"/>
  <c r="H91" i="11"/>
  <c r="V91" i="11" s="1"/>
  <c r="H92" i="11"/>
  <c r="H93" i="11"/>
  <c r="V93" i="11" s="1"/>
  <c r="H94" i="11"/>
  <c r="V94" i="11" s="1"/>
  <c r="H95" i="11"/>
  <c r="V95" i="11" s="1"/>
  <c r="H96" i="11"/>
  <c r="V96" i="11" s="1"/>
  <c r="H97" i="11"/>
  <c r="V97" i="11" s="1"/>
  <c r="H98" i="11"/>
  <c r="V98" i="11" s="1"/>
  <c r="H99" i="11"/>
  <c r="V99" i="11" s="1"/>
  <c r="H100" i="11"/>
  <c r="V100" i="11" s="1"/>
  <c r="H101" i="11"/>
  <c r="V101" i="11" s="1"/>
  <c r="H102" i="11"/>
  <c r="H103" i="11"/>
  <c r="H104" i="11"/>
  <c r="H105" i="11"/>
  <c r="H106" i="11"/>
  <c r="V106" i="11" s="1"/>
  <c r="H107" i="11"/>
  <c r="V107" i="11" s="1"/>
  <c r="H108" i="11"/>
  <c r="V108" i="11" s="1"/>
  <c r="H109" i="11"/>
  <c r="V109" i="11" s="1"/>
  <c r="H110" i="11"/>
  <c r="V110" i="11" s="1"/>
  <c r="H111" i="11"/>
  <c r="V111" i="11" s="1"/>
  <c r="H112" i="11"/>
  <c r="V112" i="11" s="1"/>
  <c r="H113" i="11"/>
  <c r="V113" i="11" s="1"/>
  <c r="H114" i="11"/>
  <c r="V114" i="11" s="1"/>
  <c r="H115" i="11"/>
  <c r="V115" i="11" s="1"/>
  <c r="H116" i="11"/>
  <c r="V116" i="11" s="1"/>
  <c r="H117" i="11"/>
  <c r="V117" i="11" s="1"/>
  <c r="H118" i="11"/>
  <c r="V118" i="11" s="1"/>
  <c r="H119" i="11"/>
  <c r="V119" i="11" s="1"/>
  <c r="H120" i="11"/>
  <c r="V120" i="11" s="1"/>
  <c r="H121" i="11"/>
  <c r="V121" i="11" s="1"/>
  <c r="H122" i="11"/>
  <c r="V122" i="11" s="1"/>
  <c r="H123" i="11"/>
  <c r="V123" i="11" s="1"/>
  <c r="H124" i="11"/>
  <c r="V124" i="11" s="1"/>
  <c r="H125" i="11"/>
  <c r="V125" i="11" s="1"/>
  <c r="H126" i="11"/>
  <c r="H127" i="11"/>
  <c r="V127" i="11" s="1"/>
  <c r="H128" i="11"/>
  <c r="H129" i="11"/>
  <c r="V129" i="11" s="1"/>
  <c r="H130" i="11"/>
  <c r="V130" i="11" s="1"/>
  <c r="H131" i="11"/>
  <c r="V131" i="11" s="1"/>
  <c r="H132" i="11"/>
  <c r="V132" i="11" s="1"/>
  <c r="H133" i="11"/>
  <c r="V133" i="11" s="1"/>
  <c r="H134" i="11"/>
  <c r="V134" i="11" s="1"/>
  <c r="H135" i="11"/>
  <c r="H136" i="11"/>
  <c r="H137" i="11"/>
  <c r="V137" i="11" s="1"/>
  <c r="H138" i="11"/>
  <c r="V138" i="11" s="1"/>
  <c r="H139" i="11"/>
  <c r="V139" i="11" s="1"/>
  <c r="H140" i="11"/>
  <c r="V140" i="11" s="1"/>
  <c r="H141" i="11"/>
  <c r="V141" i="11" s="1"/>
  <c r="H142" i="11"/>
  <c r="V142" i="11" s="1"/>
  <c r="H143" i="11"/>
  <c r="V143" i="11" s="1"/>
  <c r="H144" i="11"/>
  <c r="V144" i="11" s="1"/>
  <c r="H145" i="11"/>
  <c r="V145" i="11" s="1"/>
  <c r="H146" i="11"/>
  <c r="V146" i="11" s="1"/>
  <c r="H147" i="11"/>
  <c r="V147" i="11" s="1"/>
  <c r="H148" i="11"/>
  <c r="V148" i="11" s="1"/>
  <c r="H149" i="11"/>
  <c r="V149" i="11" s="1"/>
  <c r="H150" i="11"/>
  <c r="V150" i="11" s="1"/>
  <c r="H151" i="11"/>
  <c r="V151" i="11" s="1"/>
  <c r="H152" i="11"/>
  <c r="V152" i="11" s="1"/>
  <c r="H153" i="11"/>
  <c r="V153" i="11" s="1"/>
  <c r="H154" i="11"/>
  <c r="V154" i="11" s="1"/>
  <c r="H155" i="11"/>
  <c r="V155" i="11" s="1"/>
  <c r="H156" i="11"/>
  <c r="V156" i="11" s="1"/>
  <c r="H157" i="11"/>
  <c r="V157" i="11" s="1"/>
  <c r="H158" i="11"/>
  <c r="V158" i="11" s="1"/>
  <c r="H159" i="11"/>
  <c r="V159" i="11" s="1"/>
  <c r="H160" i="11"/>
  <c r="V160" i="11" s="1"/>
  <c r="H161" i="11"/>
  <c r="V161" i="11" s="1"/>
  <c r="H162" i="11"/>
  <c r="V162" i="11" s="1"/>
  <c r="H163" i="11"/>
  <c r="H164" i="11"/>
  <c r="V164" i="11" s="1"/>
  <c r="H165" i="11"/>
  <c r="H166" i="11"/>
  <c r="V166" i="11" s="1"/>
  <c r="H167" i="11"/>
  <c r="V167" i="11" s="1"/>
  <c r="H168" i="11"/>
  <c r="H169" i="11"/>
  <c r="V169" i="11" s="1"/>
  <c r="H170" i="11"/>
  <c r="V170" i="11" s="1"/>
  <c r="H171" i="11"/>
  <c r="H172" i="11"/>
  <c r="H173" i="11"/>
  <c r="V173" i="11" s="1"/>
  <c r="H174" i="11"/>
  <c r="V174" i="11" s="1"/>
  <c r="H175" i="11"/>
  <c r="V175" i="11" s="1"/>
  <c r="H176" i="11"/>
  <c r="V176" i="11" s="1"/>
  <c r="H177" i="11"/>
  <c r="V177" i="11" s="1"/>
  <c r="H178" i="11"/>
  <c r="V178" i="11" s="1"/>
  <c r="H179" i="11"/>
  <c r="V179" i="11" s="1"/>
  <c r="H180" i="11"/>
  <c r="V180" i="11" s="1"/>
  <c r="H181" i="11"/>
  <c r="V181" i="11" s="1"/>
  <c r="H182" i="11"/>
  <c r="H183" i="11"/>
  <c r="H184" i="11"/>
  <c r="V184" i="11" s="1"/>
  <c r="H185" i="11"/>
  <c r="H186" i="11"/>
  <c r="V186" i="11" s="1"/>
  <c r="H187" i="11"/>
  <c r="V187" i="11" s="1"/>
  <c r="H188" i="11"/>
  <c r="H189" i="11"/>
  <c r="V189" i="11" s="1"/>
  <c r="H190" i="11"/>
  <c r="H191" i="11"/>
  <c r="V191" i="11" s="1"/>
  <c r="H192" i="11"/>
  <c r="V192" i="11" s="1"/>
  <c r="H193" i="11"/>
  <c r="H194" i="11"/>
  <c r="V194" i="11" s="1"/>
  <c r="H195" i="11"/>
  <c r="V195" i="11" s="1"/>
  <c r="H196" i="11"/>
  <c r="V196" i="11" s="1"/>
  <c r="H197" i="11"/>
  <c r="V197" i="11" s="1"/>
  <c r="H198" i="11"/>
  <c r="V198" i="11" s="1"/>
  <c r="H199" i="11"/>
  <c r="V199" i="11" s="1"/>
  <c r="H200" i="11"/>
  <c r="H201" i="11"/>
  <c r="V201" i="11" s="1"/>
  <c r="H202" i="11"/>
  <c r="V202" i="11" s="1"/>
  <c r="H203" i="11"/>
  <c r="V203" i="11" s="1"/>
  <c r="H204" i="11"/>
  <c r="V204" i="11" s="1"/>
  <c r="H205" i="11"/>
  <c r="V205" i="11" s="1"/>
  <c r="H206" i="11"/>
  <c r="H207" i="11"/>
  <c r="H208" i="11"/>
  <c r="H209" i="11"/>
  <c r="V209" i="11" s="1"/>
  <c r="H210" i="11"/>
  <c r="V210" i="11" s="1"/>
  <c r="H211" i="11"/>
  <c r="V211" i="11" s="1"/>
  <c r="H212" i="11"/>
  <c r="V212" i="11" s="1"/>
  <c r="H213" i="11"/>
  <c r="V213" i="11" s="1"/>
  <c r="H214" i="11"/>
  <c r="H215" i="11"/>
  <c r="V215" i="11" s="1"/>
  <c r="H216" i="11"/>
  <c r="V216" i="11" s="1"/>
  <c r="H217" i="11"/>
  <c r="V217" i="11" s="1"/>
  <c r="H218" i="11"/>
  <c r="V218" i="11" s="1"/>
  <c r="H219" i="11"/>
  <c r="V219" i="11" s="1"/>
  <c r="H220" i="11"/>
  <c r="V220" i="11" s="1"/>
  <c r="H221" i="11"/>
  <c r="V221" i="11" s="1"/>
  <c r="H222" i="11"/>
  <c r="V222" i="11" s="1"/>
  <c r="H223" i="11"/>
  <c r="V223" i="11" s="1"/>
  <c r="H224" i="11"/>
  <c r="V224" i="11" s="1"/>
  <c r="H225" i="11"/>
  <c r="V225" i="11" s="1"/>
  <c r="H226" i="11"/>
  <c r="V226" i="11" s="1"/>
  <c r="H227" i="11"/>
  <c r="H228" i="11"/>
  <c r="V228" i="11" s="1"/>
  <c r="H229" i="11"/>
  <c r="H230" i="11"/>
  <c r="V230" i="11" s="1"/>
  <c r="H231" i="11"/>
  <c r="H232" i="11"/>
  <c r="V232" i="11" s="1"/>
  <c r="H233" i="11"/>
  <c r="V233" i="11" s="1"/>
  <c r="H234" i="11"/>
  <c r="V234" i="11" s="1"/>
  <c r="H235" i="11"/>
  <c r="V235" i="11" s="1"/>
  <c r="H236" i="11"/>
  <c r="V236" i="11" s="1"/>
  <c r="H237" i="11"/>
  <c r="H238" i="11"/>
  <c r="V238" i="11" s="1"/>
  <c r="H239" i="11"/>
  <c r="V239" i="11" s="1"/>
  <c r="H240" i="11"/>
  <c r="V240" i="11" s="1"/>
  <c r="H241" i="11"/>
  <c r="V241" i="11" s="1"/>
  <c r="H242" i="11"/>
  <c r="V242" i="11" s="1"/>
  <c r="H243" i="11"/>
  <c r="V243" i="11" s="1"/>
  <c r="H244" i="11"/>
  <c r="V244" i="11" s="1"/>
  <c r="H245" i="11"/>
  <c r="V245" i="11" s="1"/>
  <c r="H246" i="11"/>
  <c r="V246" i="11" s="1"/>
  <c r="H247" i="11"/>
  <c r="V247" i="11" s="1"/>
  <c r="H248" i="11"/>
  <c r="H249" i="11"/>
  <c r="H250" i="11"/>
  <c r="V250" i="11" s="1"/>
  <c r="H251" i="11"/>
  <c r="V251" i="11" s="1"/>
  <c r="H252" i="11"/>
  <c r="H253" i="11"/>
  <c r="V253" i="11" s="1"/>
  <c r="H254" i="11"/>
  <c r="V254" i="11" s="1"/>
  <c r="H255" i="11"/>
  <c r="V255" i="11" s="1"/>
  <c r="H256" i="11"/>
  <c r="H257" i="11"/>
  <c r="H258" i="11"/>
  <c r="V258" i="11" s="1"/>
  <c r="H259" i="11"/>
  <c r="V259" i="11" s="1"/>
  <c r="H260" i="11"/>
  <c r="V260" i="11" s="1"/>
  <c r="H261" i="11"/>
  <c r="V261" i="11" s="1"/>
  <c r="H262" i="11"/>
  <c r="H263" i="11"/>
  <c r="V263" i="11" s="1"/>
  <c r="H264" i="11"/>
  <c r="V264" i="11" s="1"/>
  <c r="H265" i="11"/>
  <c r="V265" i="11" s="1"/>
  <c r="H266" i="11"/>
  <c r="V266" i="11" s="1"/>
  <c r="H267" i="11"/>
  <c r="V267" i="11" s="1"/>
  <c r="H268" i="11"/>
  <c r="V268" i="11" s="1"/>
  <c r="H269" i="11"/>
  <c r="H270" i="11"/>
  <c r="H271" i="11"/>
  <c r="V271" i="11" s="1"/>
  <c r="H272" i="11"/>
  <c r="V272" i="11" s="1"/>
  <c r="H273" i="11"/>
  <c r="H274" i="11"/>
  <c r="V274" i="11" s="1"/>
  <c r="H275" i="11"/>
  <c r="H276" i="11"/>
  <c r="H277" i="11"/>
  <c r="H278" i="11"/>
  <c r="V278" i="11" s="1"/>
  <c r="H279" i="11"/>
  <c r="V279" i="11" s="1"/>
  <c r="H280" i="11"/>
  <c r="H281" i="11"/>
  <c r="V281" i="11" s="1"/>
  <c r="H282" i="11"/>
  <c r="V282" i="11" s="1"/>
  <c r="H283" i="11"/>
  <c r="V283" i="11" s="1"/>
  <c r="H284" i="11"/>
  <c r="V284" i="11" s="1"/>
  <c r="H285" i="11"/>
  <c r="V285" i="11" s="1"/>
  <c r="H286" i="11"/>
  <c r="V286" i="11" s="1"/>
  <c r="H287" i="11"/>
  <c r="V287" i="11" s="1"/>
  <c r="H288" i="11"/>
  <c r="V288" i="11" s="1"/>
  <c r="H289" i="11"/>
  <c r="V289" i="11" s="1"/>
  <c r="H290" i="11"/>
  <c r="V290" i="11" s="1"/>
  <c r="H291" i="11"/>
  <c r="H292" i="11"/>
  <c r="H293" i="11"/>
  <c r="H294" i="11"/>
  <c r="H295" i="11"/>
  <c r="H296" i="11"/>
  <c r="H297" i="11"/>
  <c r="V297" i="11" s="1"/>
  <c r="H298" i="11"/>
  <c r="V298" i="11" s="1"/>
  <c r="H299" i="11"/>
  <c r="V299" i="11" s="1"/>
  <c r="H300" i="11"/>
  <c r="V300" i="11" s="1"/>
  <c r="H301" i="11"/>
  <c r="H302" i="11"/>
  <c r="V302" i="11" s="1"/>
  <c r="H303" i="11"/>
  <c r="V303" i="11" s="1"/>
  <c r="H304" i="11"/>
  <c r="V304" i="11" s="1"/>
  <c r="H305" i="11"/>
  <c r="V305" i="11" s="1"/>
  <c r="H306" i="11"/>
  <c r="V306" i="11" s="1"/>
  <c r="H307" i="11"/>
  <c r="V307" i="11" s="1"/>
  <c r="H308" i="11"/>
  <c r="V308" i="11" s="1"/>
  <c r="H309" i="11"/>
  <c r="V309" i="11" s="1"/>
  <c r="H310" i="11"/>
  <c r="H311" i="11"/>
  <c r="H312" i="11"/>
  <c r="V312" i="11" s="1"/>
  <c r="H313" i="11"/>
  <c r="V313" i="11" s="1"/>
  <c r="H314" i="11"/>
  <c r="V314" i="11" s="1"/>
  <c r="H315" i="11"/>
  <c r="V315" i="11" s="1"/>
  <c r="H316" i="11"/>
  <c r="V316" i="11" s="1"/>
  <c r="H317" i="11"/>
  <c r="H318" i="11"/>
  <c r="V318" i="11" s="1"/>
  <c r="H319" i="11"/>
  <c r="V319" i="11" s="1"/>
  <c r="H320" i="11"/>
  <c r="V320" i="11" s="1"/>
  <c r="H321" i="11"/>
  <c r="V321" i="11" s="1"/>
  <c r="H322" i="11"/>
  <c r="V322" i="11" s="1"/>
  <c r="H323" i="11"/>
  <c r="V323" i="11" s="1"/>
  <c r="H324" i="11"/>
  <c r="V324" i="11" s="1"/>
  <c r="H325" i="11"/>
  <c r="V325" i="11" s="1"/>
  <c r="H326" i="11"/>
  <c r="V326" i="11" s="1"/>
  <c r="H327" i="11"/>
  <c r="V327" i="11" s="1"/>
  <c r="H328" i="11"/>
  <c r="V328" i="11" s="1"/>
  <c r="H329" i="11"/>
  <c r="V329" i="11" s="1"/>
  <c r="H330" i="11"/>
  <c r="V330" i="11" s="1"/>
  <c r="H331" i="11"/>
  <c r="V331" i="11" s="1"/>
  <c r="H332" i="11"/>
  <c r="V332" i="11" s="1"/>
  <c r="H333" i="11"/>
  <c r="V333" i="11" s="1"/>
  <c r="H334" i="11"/>
  <c r="V334" i="11" s="1"/>
  <c r="H335" i="11"/>
  <c r="V335" i="11" s="1"/>
  <c r="H336" i="11"/>
  <c r="V336" i="11" s="1"/>
  <c r="H337" i="11"/>
  <c r="H338" i="11"/>
  <c r="V338" i="11" s="1"/>
  <c r="H339" i="11"/>
  <c r="H340" i="11"/>
  <c r="V340" i="11" s="1"/>
  <c r="H341" i="11"/>
  <c r="V341" i="11" s="1"/>
  <c r="H342" i="11"/>
  <c r="H343" i="11"/>
  <c r="V343" i="11" s="1"/>
  <c r="H344" i="11"/>
  <c r="V344" i="11" s="1"/>
  <c r="H345" i="11"/>
  <c r="V345" i="11" s="1"/>
  <c r="H346" i="11"/>
  <c r="V346" i="11" s="1"/>
  <c r="H347" i="11"/>
  <c r="V347" i="11" s="1"/>
  <c r="H348" i="11"/>
  <c r="V348" i="11" s="1"/>
  <c r="H349" i="11"/>
  <c r="V349" i="11" s="1"/>
  <c r="H350" i="11"/>
  <c r="V350" i="11" s="1"/>
  <c r="H351" i="11"/>
  <c r="V351" i="11" s="1"/>
  <c r="H352" i="11"/>
  <c r="V352" i="11" s="1"/>
  <c r="H353" i="11"/>
  <c r="H354" i="11"/>
  <c r="V354" i="11" s="1"/>
  <c r="H355" i="11"/>
  <c r="V355" i="11" s="1"/>
  <c r="H356" i="11"/>
  <c r="V356" i="11" s="1"/>
  <c r="H357" i="11"/>
  <c r="V357" i="11" s="1"/>
  <c r="H358" i="11"/>
  <c r="V358" i="11" s="1"/>
  <c r="H359" i="11"/>
  <c r="V359" i="11" s="1"/>
  <c r="H360" i="11"/>
  <c r="V360" i="11" s="1"/>
  <c r="H361" i="11"/>
  <c r="V361" i="11" s="1"/>
  <c r="H362" i="11"/>
  <c r="V362" i="11" s="1"/>
  <c r="H363" i="11"/>
  <c r="H364" i="11"/>
  <c r="V364" i="11" s="1"/>
  <c r="H365" i="11"/>
  <c r="V365" i="11" s="1"/>
  <c r="H366" i="11"/>
  <c r="V366" i="11" s="1"/>
  <c r="H367" i="11"/>
  <c r="H368" i="11"/>
  <c r="V368" i="11" s="1"/>
  <c r="H369" i="11"/>
  <c r="V369" i="11" s="1"/>
  <c r="H370" i="11"/>
  <c r="V370" i="11" s="1"/>
  <c r="H371" i="11"/>
  <c r="V371" i="11" s="1"/>
  <c r="H372" i="11"/>
  <c r="V372" i="11" s="1"/>
  <c r="H373" i="11"/>
  <c r="V373" i="11" s="1"/>
  <c r="H374" i="11"/>
  <c r="V374" i="11" s="1"/>
  <c r="H375" i="11"/>
  <c r="H376" i="11"/>
  <c r="V376" i="11" s="1"/>
  <c r="H377" i="11"/>
  <c r="H378" i="11"/>
  <c r="V378" i="11" s="1"/>
  <c r="H379" i="11"/>
  <c r="V379" i="11" s="1"/>
  <c r="H380" i="11"/>
  <c r="H381" i="11"/>
  <c r="H382" i="11"/>
  <c r="V382" i="11" s="1"/>
  <c r="H383" i="11"/>
  <c r="V383" i="11" s="1"/>
  <c r="H384" i="11"/>
  <c r="V384" i="11" s="1"/>
  <c r="H385" i="11"/>
  <c r="V385" i="11" s="1"/>
  <c r="H386" i="11"/>
  <c r="V386" i="11" s="1"/>
  <c r="H387" i="11"/>
  <c r="V387" i="11" s="1"/>
  <c r="H388" i="11"/>
  <c r="V388" i="11" s="1"/>
  <c r="H389" i="11"/>
  <c r="V389" i="11" s="1"/>
  <c r="H390" i="11"/>
  <c r="V390" i="11" s="1"/>
  <c r="H391" i="11"/>
  <c r="H392" i="11"/>
  <c r="V392" i="11" s="1"/>
  <c r="H393" i="11"/>
  <c r="V393" i="11" s="1"/>
  <c r="H394" i="11"/>
  <c r="V394" i="11" s="1"/>
  <c r="H395" i="11"/>
  <c r="V395" i="11" s="1"/>
  <c r="H396" i="11"/>
  <c r="V396" i="11" s="1"/>
  <c r="H397" i="11"/>
  <c r="H398" i="11"/>
  <c r="V398" i="11" s="1"/>
  <c r="H399" i="11"/>
  <c r="V399" i="11" s="1"/>
  <c r="H400" i="11"/>
  <c r="V400" i="11" s="1"/>
  <c r="H401" i="11"/>
  <c r="V401" i="11" s="1"/>
  <c r="H402" i="11"/>
  <c r="V402" i="11" s="1"/>
  <c r="H403" i="11"/>
  <c r="V403" i="11" s="1"/>
  <c r="H404" i="11"/>
  <c r="V404" i="11" s="1"/>
  <c r="H405" i="11"/>
  <c r="V405" i="11" s="1"/>
  <c r="H406" i="11"/>
  <c r="V406" i="11" s="1"/>
  <c r="H407" i="11"/>
  <c r="V407" i="11" s="1"/>
  <c r="H408" i="11"/>
  <c r="H409" i="11"/>
  <c r="V409" i="11" s="1"/>
  <c r="H410" i="11"/>
  <c r="V410" i="11" s="1"/>
  <c r="H411" i="11"/>
  <c r="V411" i="11" s="1"/>
  <c r="H412" i="11"/>
  <c r="V412" i="11" s="1"/>
  <c r="H413" i="11"/>
  <c r="H414" i="11"/>
  <c r="V414" i="11" s="1"/>
  <c r="H415" i="11"/>
  <c r="V415" i="11" s="1"/>
  <c r="H416" i="11"/>
  <c r="V416" i="11" s="1"/>
  <c r="H417" i="11"/>
  <c r="V417" i="11" s="1"/>
  <c r="H418" i="11"/>
  <c r="H419" i="11"/>
  <c r="V419" i="11" s="1"/>
  <c r="H420" i="11"/>
  <c r="V420" i="11" s="1"/>
  <c r="H421" i="11"/>
  <c r="V421" i="11" s="1"/>
  <c r="H422" i="11"/>
  <c r="V422" i="11" s="1"/>
  <c r="H423" i="11"/>
  <c r="H424" i="11"/>
  <c r="V424" i="11" s="1"/>
  <c r="H425" i="11"/>
  <c r="V425" i="11" s="1"/>
  <c r="H426" i="11"/>
  <c r="V426" i="11" s="1"/>
  <c r="H427" i="11"/>
  <c r="V427" i="11" s="1"/>
  <c r="H428" i="11"/>
  <c r="V428" i="11" s="1"/>
  <c r="H429" i="11"/>
  <c r="H430" i="11"/>
  <c r="V430" i="11" s="1"/>
  <c r="H431" i="11"/>
  <c r="V431" i="11" s="1"/>
  <c r="H432" i="11"/>
  <c r="V432" i="11" s="1"/>
  <c r="H433" i="11"/>
  <c r="V433" i="11" s="1"/>
  <c r="H434" i="11"/>
  <c r="V434" i="11" s="1"/>
  <c r="H435" i="11"/>
  <c r="V435" i="11" s="1"/>
  <c r="H436" i="11"/>
  <c r="V436" i="11" s="1"/>
  <c r="H437" i="11"/>
  <c r="H438" i="11"/>
  <c r="V438" i="11" s="1"/>
  <c r="H439" i="11"/>
  <c r="V439" i="11" s="1"/>
  <c r="H440" i="11"/>
  <c r="V440" i="11" s="1"/>
  <c r="H441" i="11"/>
  <c r="H442" i="11"/>
  <c r="V442" i="11" s="1"/>
  <c r="H443" i="11"/>
  <c r="V443" i="11" s="1"/>
  <c r="H444" i="11"/>
  <c r="V444" i="11" s="1"/>
  <c r="H445" i="11"/>
  <c r="V445" i="11" s="1"/>
  <c r="H446" i="11"/>
  <c r="V446" i="11" s="1"/>
  <c r="H447" i="11"/>
  <c r="V447" i="11" s="1"/>
  <c r="H448" i="11"/>
  <c r="V448" i="11" s="1"/>
  <c r="H449" i="11"/>
  <c r="H450" i="11"/>
  <c r="V450" i="11" s="1"/>
  <c r="H451" i="11"/>
  <c r="V451" i="11" s="1"/>
  <c r="H452" i="11"/>
  <c r="V452" i="11" s="1"/>
  <c r="H453" i="11"/>
  <c r="V453" i="11" s="1"/>
  <c r="H454" i="11"/>
  <c r="V454" i="11" s="1"/>
  <c r="H455" i="11"/>
  <c r="V455" i="11" s="1"/>
  <c r="H456" i="11"/>
  <c r="V456" i="11" s="1"/>
  <c r="H457" i="11"/>
  <c r="H458" i="11"/>
  <c r="V458" i="11" s="1"/>
  <c r="H459" i="11"/>
  <c r="V459" i="11" s="1"/>
  <c r="H460" i="11"/>
  <c r="V460" i="11" s="1"/>
  <c r="H461" i="11"/>
  <c r="V461" i="11" s="1"/>
  <c r="H462" i="11"/>
  <c r="V462" i="11" s="1"/>
  <c r="H463" i="11"/>
  <c r="V463" i="11" s="1"/>
  <c r="H464" i="11"/>
  <c r="V464" i="11" s="1"/>
  <c r="H465" i="11"/>
  <c r="V465" i="11" s="1"/>
  <c r="H466" i="11"/>
  <c r="V466" i="11" s="1"/>
  <c r="H467" i="11"/>
  <c r="V467" i="11" s="1"/>
  <c r="H468" i="11"/>
  <c r="V468" i="11" s="1"/>
  <c r="H469" i="11"/>
  <c r="H470" i="11"/>
  <c r="V470" i="11" s="1"/>
  <c r="H471" i="11"/>
  <c r="V471" i="11" s="1"/>
  <c r="H472" i="11"/>
  <c r="V472" i="11" s="1"/>
  <c r="H473" i="11"/>
  <c r="H474" i="11"/>
  <c r="V474" i="11" s="1"/>
  <c r="H475" i="11"/>
  <c r="V475" i="11" s="1"/>
  <c r="H476" i="11"/>
  <c r="V476" i="11" s="1"/>
  <c r="H477" i="11"/>
  <c r="V477" i="11" s="1"/>
  <c r="H478" i="11"/>
  <c r="V478" i="11" s="1"/>
  <c r="H479" i="11"/>
  <c r="V479" i="11" s="1"/>
  <c r="H480" i="11"/>
  <c r="V480" i="11" s="1"/>
  <c r="H481" i="11"/>
  <c r="V481" i="11" s="1"/>
  <c r="H482" i="11"/>
  <c r="V482" i="11" s="1"/>
  <c r="H483" i="11"/>
  <c r="V483" i="11" s="1"/>
  <c r="H484" i="11"/>
  <c r="V484" i="11" s="1"/>
  <c r="H485" i="11"/>
  <c r="V485" i="11" s="1"/>
  <c r="H486" i="11"/>
  <c r="V486" i="11" s="1"/>
  <c r="H487" i="11"/>
  <c r="V487" i="11" s="1"/>
  <c r="H488" i="11"/>
  <c r="V488" i="11" s="1"/>
  <c r="H489" i="11"/>
  <c r="V489" i="11" s="1"/>
  <c r="H490" i="11"/>
  <c r="V490" i="11" s="1"/>
  <c r="H491" i="11"/>
  <c r="H492" i="11"/>
  <c r="V492" i="11" s="1"/>
  <c r="H493" i="11"/>
  <c r="V493" i="11" s="1"/>
  <c r="H494" i="11"/>
  <c r="V494" i="11" s="1"/>
  <c r="H495" i="11"/>
  <c r="V495" i="11" s="1"/>
  <c r="H496" i="11"/>
  <c r="V496" i="11" s="1"/>
  <c r="H497" i="11"/>
  <c r="V497" i="11" s="1"/>
  <c r="H498" i="11"/>
  <c r="V498" i="11" s="1"/>
  <c r="H499" i="11"/>
  <c r="V499" i="11" s="1"/>
  <c r="H500" i="11"/>
  <c r="V500" i="11" s="1"/>
  <c r="H501" i="11"/>
  <c r="H502" i="11"/>
  <c r="V502" i="11" s="1"/>
  <c r="H3" i="11"/>
  <c r="V3" i="11" s="1"/>
  <c r="I4" i="11"/>
  <c r="I5" i="11"/>
  <c r="I6" i="11"/>
  <c r="I7" i="11"/>
  <c r="I8" i="11"/>
  <c r="I9" i="11"/>
  <c r="I10" i="11"/>
  <c r="I11" i="11"/>
  <c r="I12" i="11"/>
  <c r="I13" i="11"/>
  <c r="I14" i="11"/>
  <c r="I15" i="11"/>
  <c r="I16" i="11"/>
  <c r="I17" i="11"/>
  <c r="I18" i="11"/>
  <c r="I19" i="11"/>
  <c r="I20" i="11"/>
  <c r="I21" i="11"/>
  <c r="I22" i="11"/>
  <c r="I23" i="11"/>
  <c r="I24" i="11"/>
  <c r="I25" i="11"/>
  <c r="I26" i="11"/>
  <c r="I27" i="11"/>
  <c r="I28" i="11"/>
  <c r="I29" i="11"/>
  <c r="I30" i="11"/>
  <c r="I31" i="11"/>
  <c r="I32" i="11"/>
  <c r="I33" i="11"/>
  <c r="I34" i="11"/>
  <c r="I35" i="11"/>
  <c r="I36" i="11"/>
  <c r="I37" i="11"/>
  <c r="I38" i="11"/>
  <c r="I39" i="11"/>
  <c r="I40" i="11"/>
  <c r="I41" i="11"/>
  <c r="I42" i="11"/>
  <c r="I43" i="11"/>
  <c r="I44" i="11"/>
  <c r="I45" i="11"/>
  <c r="I46" i="11"/>
  <c r="I47" i="11"/>
  <c r="I48" i="11"/>
  <c r="I49" i="11"/>
  <c r="I50" i="11"/>
  <c r="I51" i="11"/>
  <c r="I52" i="11"/>
  <c r="I53" i="11"/>
  <c r="I54" i="11"/>
  <c r="I55" i="11"/>
  <c r="I56" i="11"/>
  <c r="I57" i="11"/>
  <c r="I58" i="11"/>
  <c r="I59" i="11"/>
  <c r="I60" i="11"/>
  <c r="I61" i="11"/>
  <c r="I62" i="11"/>
  <c r="I63" i="11"/>
  <c r="I64" i="11"/>
  <c r="I65" i="11"/>
  <c r="I66" i="11"/>
  <c r="I67" i="11"/>
  <c r="I68" i="11"/>
  <c r="I69" i="11"/>
  <c r="I70" i="11"/>
  <c r="I71" i="11"/>
  <c r="I72" i="11"/>
  <c r="I73" i="11"/>
  <c r="I74" i="11"/>
  <c r="I75" i="11"/>
  <c r="I76" i="11"/>
  <c r="I77" i="11"/>
  <c r="I78" i="11"/>
  <c r="I79" i="11"/>
  <c r="I80" i="11"/>
  <c r="I81" i="11"/>
  <c r="I82" i="11"/>
  <c r="I83" i="11"/>
  <c r="I84" i="11"/>
  <c r="I85" i="11"/>
  <c r="I86" i="11"/>
  <c r="I87" i="11"/>
  <c r="I88" i="11"/>
  <c r="I89" i="11"/>
  <c r="I90" i="11"/>
  <c r="I91" i="11"/>
  <c r="I92" i="11"/>
  <c r="I93" i="11"/>
  <c r="I94" i="11"/>
  <c r="I95" i="11"/>
  <c r="I96" i="11"/>
  <c r="I97" i="11"/>
  <c r="I98" i="11"/>
  <c r="I99" i="11"/>
  <c r="I100" i="11"/>
  <c r="I101" i="11"/>
  <c r="I102" i="11"/>
  <c r="I103" i="11"/>
  <c r="I104" i="11"/>
  <c r="I105" i="11"/>
  <c r="I106" i="11"/>
  <c r="I107" i="11"/>
  <c r="I108" i="11"/>
  <c r="I109" i="11"/>
  <c r="I110" i="11"/>
  <c r="I111" i="11"/>
  <c r="I112" i="11"/>
  <c r="I113" i="11"/>
  <c r="I114" i="11"/>
  <c r="I115" i="11"/>
  <c r="I116" i="11"/>
  <c r="I117" i="11"/>
  <c r="I118" i="11"/>
  <c r="I119" i="11"/>
  <c r="I120" i="11"/>
  <c r="I121" i="11"/>
  <c r="I122" i="11"/>
  <c r="I123" i="11"/>
  <c r="I124" i="11"/>
  <c r="I125" i="11"/>
  <c r="I126" i="11"/>
  <c r="I127" i="11"/>
  <c r="I128" i="11"/>
  <c r="I129" i="11"/>
  <c r="I130" i="11"/>
  <c r="I131" i="11"/>
  <c r="I132" i="11"/>
  <c r="I133" i="11"/>
  <c r="I134" i="11"/>
  <c r="I135" i="11"/>
  <c r="I136" i="11"/>
  <c r="I137" i="11"/>
  <c r="I138" i="11"/>
  <c r="I139" i="11"/>
  <c r="I140" i="11"/>
  <c r="I141" i="11"/>
  <c r="I142" i="11"/>
  <c r="I143" i="11"/>
  <c r="I144" i="11"/>
  <c r="I145" i="11"/>
  <c r="I146" i="11"/>
  <c r="I147" i="11"/>
  <c r="I148" i="11"/>
  <c r="I149" i="11"/>
  <c r="I150" i="11"/>
  <c r="I151" i="11"/>
  <c r="I152" i="11"/>
  <c r="I153" i="11"/>
  <c r="I154" i="11"/>
  <c r="I155" i="11"/>
  <c r="I156" i="11"/>
  <c r="I157" i="11"/>
  <c r="I158" i="11"/>
  <c r="I159" i="11"/>
  <c r="I160" i="11"/>
  <c r="I161" i="11"/>
  <c r="I162" i="11"/>
  <c r="I163" i="11"/>
  <c r="I164" i="11"/>
  <c r="I165" i="11"/>
  <c r="I166" i="11"/>
  <c r="I167" i="11"/>
  <c r="I168" i="11"/>
  <c r="I169" i="11"/>
  <c r="I170" i="11"/>
  <c r="I171" i="11"/>
  <c r="I172" i="11"/>
  <c r="I173" i="11"/>
  <c r="I174" i="11"/>
  <c r="I175" i="11"/>
  <c r="I176" i="11"/>
  <c r="I177" i="11"/>
  <c r="I178" i="11"/>
  <c r="I179" i="11"/>
  <c r="I180" i="11"/>
  <c r="I181" i="11"/>
  <c r="I182" i="11"/>
  <c r="I183" i="11"/>
  <c r="I184" i="11"/>
  <c r="I185" i="11"/>
  <c r="I186" i="11"/>
  <c r="I187" i="11"/>
  <c r="I188" i="11"/>
  <c r="I189" i="11"/>
  <c r="I190" i="11"/>
  <c r="I191" i="11"/>
  <c r="I192" i="11"/>
  <c r="I193" i="11"/>
  <c r="I194" i="11"/>
  <c r="I195" i="11"/>
  <c r="I196" i="11"/>
  <c r="I197" i="11"/>
  <c r="I198" i="11"/>
  <c r="I199" i="11"/>
  <c r="I200" i="11"/>
  <c r="I201" i="11"/>
  <c r="I202" i="11"/>
  <c r="I203" i="11"/>
  <c r="I204" i="11"/>
  <c r="I205" i="11"/>
  <c r="I206" i="11"/>
  <c r="I207" i="11"/>
  <c r="I208" i="11"/>
  <c r="I209" i="11"/>
  <c r="I210" i="11"/>
  <c r="I211" i="11"/>
  <c r="I212" i="11"/>
  <c r="I213" i="11"/>
  <c r="I214" i="11"/>
  <c r="I215" i="11"/>
  <c r="I216" i="11"/>
  <c r="I217" i="11"/>
  <c r="I218" i="11"/>
  <c r="I219" i="11"/>
  <c r="I220" i="11"/>
  <c r="I221" i="11"/>
  <c r="I222" i="11"/>
  <c r="I223" i="11"/>
  <c r="I224" i="11"/>
  <c r="I225" i="11"/>
  <c r="I226" i="11"/>
  <c r="I227" i="11"/>
  <c r="I228" i="11"/>
  <c r="I229" i="11"/>
  <c r="I230" i="11"/>
  <c r="I231" i="11"/>
  <c r="I232" i="11"/>
  <c r="I233" i="11"/>
  <c r="I234" i="11"/>
  <c r="I235" i="11"/>
  <c r="I236" i="11"/>
  <c r="I237" i="11"/>
  <c r="I238" i="11"/>
  <c r="I239" i="11"/>
  <c r="I240" i="11"/>
  <c r="I241" i="11"/>
  <c r="I242" i="11"/>
  <c r="I243" i="11"/>
  <c r="I244" i="11"/>
  <c r="I245" i="11"/>
  <c r="I246" i="11"/>
  <c r="I247" i="11"/>
  <c r="I248" i="11"/>
  <c r="I249" i="11"/>
  <c r="I250" i="11"/>
  <c r="I251" i="11"/>
  <c r="I252" i="11"/>
  <c r="I253" i="11"/>
  <c r="I254" i="11"/>
  <c r="I255" i="11"/>
  <c r="I256" i="11"/>
  <c r="I257" i="11"/>
  <c r="I258" i="11"/>
  <c r="I259" i="11"/>
  <c r="I260" i="11"/>
  <c r="I261" i="11"/>
  <c r="I262" i="11"/>
  <c r="I263" i="11"/>
  <c r="I264" i="11"/>
  <c r="I265" i="11"/>
  <c r="I266" i="11"/>
  <c r="I267" i="11"/>
  <c r="I268" i="11"/>
  <c r="I269" i="11"/>
  <c r="I270" i="11"/>
  <c r="I271" i="11"/>
  <c r="I272" i="11"/>
  <c r="I273" i="11"/>
  <c r="I274" i="11"/>
  <c r="I275" i="11"/>
  <c r="I276" i="11"/>
  <c r="I277" i="11"/>
  <c r="I278" i="11"/>
  <c r="I279" i="11"/>
  <c r="I280" i="11"/>
  <c r="I281" i="11"/>
  <c r="I282" i="11"/>
  <c r="I283" i="11"/>
  <c r="I284" i="11"/>
  <c r="I285" i="11"/>
  <c r="I286" i="11"/>
  <c r="I287" i="11"/>
  <c r="I288" i="11"/>
  <c r="I289" i="11"/>
  <c r="I290" i="11"/>
  <c r="I291" i="11"/>
  <c r="I292" i="11"/>
  <c r="I293" i="11"/>
  <c r="I294" i="11"/>
  <c r="I295" i="11"/>
  <c r="I296" i="11"/>
  <c r="I297" i="11"/>
  <c r="I298" i="11"/>
  <c r="I299" i="11"/>
  <c r="I300" i="11"/>
  <c r="I301" i="11"/>
  <c r="I302" i="11"/>
  <c r="I303" i="11"/>
  <c r="I304" i="11"/>
  <c r="I305" i="11"/>
  <c r="I306" i="11"/>
  <c r="I307" i="11"/>
  <c r="I308" i="11"/>
  <c r="I309" i="11"/>
  <c r="I310" i="11"/>
  <c r="I311" i="11"/>
  <c r="I312" i="11"/>
  <c r="I313" i="11"/>
  <c r="I314" i="11"/>
  <c r="I315" i="11"/>
  <c r="I316" i="11"/>
  <c r="I317" i="11"/>
  <c r="I318" i="11"/>
  <c r="I319" i="11"/>
  <c r="I320" i="11"/>
  <c r="I321" i="11"/>
  <c r="I322" i="11"/>
  <c r="I323" i="11"/>
  <c r="I324" i="11"/>
  <c r="I325" i="11"/>
  <c r="I326" i="11"/>
  <c r="I327" i="11"/>
  <c r="I328" i="11"/>
  <c r="I329" i="11"/>
  <c r="I330" i="11"/>
  <c r="I331" i="11"/>
  <c r="I332" i="11"/>
  <c r="I333" i="11"/>
  <c r="I334" i="11"/>
  <c r="I335" i="11"/>
  <c r="I336" i="11"/>
  <c r="I337" i="11"/>
  <c r="I338" i="11"/>
  <c r="I339" i="11"/>
  <c r="I340" i="11"/>
  <c r="I341" i="11"/>
  <c r="I342" i="11"/>
  <c r="I343" i="11"/>
  <c r="I344" i="11"/>
  <c r="I345" i="11"/>
  <c r="I346" i="11"/>
  <c r="I347" i="11"/>
  <c r="I348" i="11"/>
  <c r="I349" i="11"/>
  <c r="I350" i="11"/>
  <c r="I351" i="11"/>
  <c r="I352" i="11"/>
  <c r="I353" i="11"/>
  <c r="I354" i="11"/>
  <c r="I355" i="11"/>
  <c r="I356" i="11"/>
  <c r="I357" i="11"/>
  <c r="I358" i="11"/>
  <c r="I359" i="11"/>
  <c r="I360" i="11"/>
  <c r="I361" i="11"/>
  <c r="I362" i="11"/>
  <c r="I363" i="11"/>
  <c r="I364" i="11"/>
  <c r="I365" i="11"/>
  <c r="I366" i="11"/>
  <c r="I367" i="11"/>
  <c r="I368" i="11"/>
  <c r="I369" i="11"/>
  <c r="I370" i="11"/>
  <c r="I371" i="11"/>
  <c r="I372" i="11"/>
  <c r="I373" i="11"/>
  <c r="I374" i="11"/>
  <c r="I375" i="11"/>
  <c r="I376" i="11"/>
  <c r="I377" i="11"/>
  <c r="I378" i="11"/>
  <c r="I379" i="11"/>
  <c r="I380" i="11"/>
  <c r="I381" i="11"/>
  <c r="I382" i="11"/>
  <c r="I383" i="11"/>
  <c r="I384" i="11"/>
  <c r="I385" i="11"/>
  <c r="I386" i="11"/>
  <c r="I387" i="11"/>
  <c r="I388" i="11"/>
  <c r="I389" i="11"/>
  <c r="I390" i="11"/>
  <c r="I391" i="11"/>
  <c r="I392" i="11"/>
  <c r="I393" i="11"/>
  <c r="I394" i="11"/>
  <c r="I395" i="11"/>
  <c r="I396" i="11"/>
  <c r="I397" i="11"/>
  <c r="I398" i="11"/>
  <c r="I399" i="11"/>
  <c r="I400" i="11"/>
  <c r="I401" i="11"/>
  <c r="I402" i="11"/>
  <c r="I403" i="11"/>
  <c r="I404" i="11"/>
  <c r="I405" i="11"/>
  <c r="I406" i="11"/>
  <c r="I407" i="11"/>
  <c r="I408" i="11"/>
  <c r="I409" i="11"/>
  <c r="I410" i="11"/>
  <c r="I411" i="11"/>
  <c r="I412" i="11"/>
  <c r="I413" i="11"/>
  <c r="I414" i="11"/>
  <c r="I415" i="11"/>
  <c r="I416" i="11"/>
  <c r="I417" i="11"/>
  <c r="I418" i="11"/>
  <c r="I419" i="11"/>
  <c r="I420" i="11"/>
  <c r="I421" i="11"/>
  <c r="I422" i="11"/>
  <c r="I423" i="11"/>
  <c r="I424" i="11"/>
  <c r="I425" i="11"/>
  <c r="I426" i="11"/>
  <c r="I427" i="11"/>
  <c r="I428" i="11"/>
  <c r="I429" i="11"/>
  <c r="I430" i="11"/>
  <c r="I431" i="11"/>
  <c r="I432" i="11"/>
  <c r="I433" i="11"/>
  <c r="I434" i="11"/>
  <c r="I435" i="11"/>
  <c r="I436" i="11"/>
  <c r="I437" i="11"/>
  <c r="I438" i="11"/>
  <c r="I439" i="11"/>
  <c r="I440" i="11"/>
  <c r="I441" i="11"/>
  <c r="I442" i="11"/>
  <c r="I443" i="11"/>
  <c r="I444" i="11"/>
  <c r="I445" i="11"/>
  <c r="I446" i="11"/>
  <c r="I447" i="11"/>
  <c r="I448" i="11"/>
  <c r="I449" i="11"/>
  <c r="I450" i="11"/>
  <c r="I451" i="11"/>
  <c r="I452" i="11"/>
  <c r="I453" i="11"/>
  <c r="I454" i="11"/>
  <c r="I455" i="11"/>
  <c r="I456" i="11"/>
  <c r="I457" i="11"/>
  <c r="I458" i="11"/>
  <c r="I459" i="11"/>
  <c r="I460" i="11"/>
  <c r="I461" i="11"/>
  <c r="I462" i="11"/>
  <c r="I463" i="11"/>
  <c r="I464" i="11"/>
  <c r="I465" i="11"/>
  <c r="I466" i="11"/>
  <c r="I467" i="11"/>
  <c r="I468" i="11"/>
  <c r="I469" i="11"/>
  <c r="I470" i="11"/>
  <c r="I471" i="11"/>
  <c r="I472" i="11"/>
  <c r="I473" i="11"/>
  <c r="I474" i="11"/>
  <c r="I475" i="11"/>
  <c r="I476" i="11"/>
  <c r="I477" i="11"/>
  <c r="I478" i="11"/>
  <c r="I479" i="11"/>
  <c r="I480" i="11"/>
  <c r="I481" i="11"/>
  <c r="I482" i="11"/>
  <c r="I483" i="11"/>
  <c r="I484" i="11"/>
  <c r="I485" i="11"/>
  <c r="I486" i="11"/>
  <c r="I487" i="11"/>
  <c r="I488" i="11"/>
  <c r="I489" i="11"/>
  <c r="I490" i="11"/>
  <c r="I491" i="11"/>
  <c r="I492" i="11"/>
  <c r="I493" i="11"/>
  <c r="I494" i="11"/>
  <c r="I495" i="11"/>
  <c r="I496" i="11"/>
  <c r="I497" i="11"/>
  <c r="I498" i="11"/>
  <c r="I499" i="11"/>
  <c r="I500" i="11"/>
  <c r="I501" i="11"/>
  <c r="I502" i="11"/>
  <c r="I3" i="11"/>
  <c r="B4" i="11"/>
  <c r="S4" i="11" s="1"/>
  <c r="B5" i="11"/>
  <c r="O6" i="10" s="1"/>
  <c r="B6" i="11"/>
  <c r="O7" i="10" s="1"/>
  <c r="B7" i="11"/>
  <c r="X7" i="11" s="1"/>
  <c r="AB7" i="11" s="1"/>
  <c r="B8" i="11"/>
  <c r="Q9" i="10" s="1"/>
  <c r="B9" i="11"/>
  <c r="S9" i="11" s="1"/>
  <c r="B10" i="11"/>
  <c r="O11" i="10" s="1"/>
  <c r="B11" i="11"/>
  <c r="O12" i="10" s="1"/>
  <c r="B12" i="11"/>
  <c r="X12" i="11" s="1"/>
  <c r="AB12" i="11" s="1"/>
  <c r="B13" i="11"/>
  <c r="Q14" i="10" s="1"/>
  <c r="B14" i="11"/>
  <c r="X14" i="11" s="1"/>
  <c r="AB14" i="11" s="1"/>
  <c r="B15" i="11"/>
  <c r="Q15" i="11" s="1"/>
  <c r="B16" i="11"/>
  <c r="Q16" i="11" s="1"/>
  <c r="B17" i="11"/>
  <c r="X17" i="11" s="1"/>
  <c r="AB17" i="11" s="1"/>
  <c r="B18" i="11"/>
  <c r="X18" i="11" s="1"/>
  <c r="AB18" i="11" s="1"/>
  <c r="B19" i="11"/>
  <c r="X19" i="11" s="1"/>
  <c r="AB19" i="11" s="1"/>
  <c r="B20" i="11"/>
  <c r="Q20" i="11" s="1"/>
  <c r="B21" i="11"/>
  <c r="O22" i="10" s="1"/>
  <c r="B22" i="11"/>
  <c r="Q23" i="10" s="1"/>
  <c r="B23" i="11"/>
  <c r="X23" i="11" s="1"/>
  <c r="AB23" i="11" s="1"/>
  <c r="B24" i="11"/>
  <c r="Q24" i="11" s="1"/>
  <c r="B25" i="11"/>
  <c r="X25" i="11" s="1"/>
  <c r="AB25" i="11" s="1"/>
  <c r="B26" i="11"/>
  <c r="S26" i="11" s="1"/>
  <c r="B27" i="11"/>
  <c r="O28" i="10" s="1"/>
  <c r="B28" i="11"/>
  <c r="O29" i="10" s="1"/>
  <c r="B29" i="11"/>
  <c r="S29" i="11" s="1"/>
  <c r="B30" i="11"/>
  <c r="Q31" i="10" s="1"/>
  <c r="B31" i="11"/>
  <c r="O32" i="10" s="1"/>
  <c r="B32" i="11"/>
  <c r="Q33" i="10" s="1"/>
  <c r="B33" i="11"/>
  <c r="Q33" i="11" s="1"/>
  <c r="B34" i="11"/>
  <c r="O35" i="10" s="1"/>
  <c r="B35" i="11"/>
  <c r="Q35" i="11" s="1"/>
  <c r="B36" i="11"/>
  <c r="O37" i="10" s="1"/>
  <c r="B37" i="11"/>
  <c r="S37" i="11" s="1"/>
  <c r="B38" i="11"/>
  <c r="Q39" i="10" s="1"/>
  <c r="B39" i="11"/>
  <c r="O40" i="10" s="1"/>
  <c r="B40" i="11"/>
  <c r="S40" i="11" s="1"/>
  <c r="B41" i="11"/>
  <c r="Q41" i="11" s="1"/>
  <c r="B42" i="11"/>
  <c r="S42" i="11" s="1"/>
  <c r="B43" i="11"/>
  <c r="X43" i="11" s="1"/>
  <c r="AB43" i="11" s="1"/>
  <c r="B44" i="11"/>
  <c r="S44" i="11" s="1"/>
  <c r="B45" i="11"/>
  <c r="O46" i="10" s="1"/>
  <c r="B46" i="11"/>
  <c r="Q46" i="11" s="1"/>
  <c r="B47" i="11"/>
  <c r="X47" i="11" s="1"/>
  <c r="AB47" i="11" s="1"/>
  <c r="B48" i="11"/>
  <c r="Q48" i="11" s="1"/>
  <c r="B49" i="11"/>
  <c r="Q49" i="11" s="1"/>
  <c r="B50" i="11"/>
  <c r="X50" i="11" s="1"/>
  <c r="AB50" i="11" s="1"/>
  <c r="B51" i="11"/>
  <c r="Q51" i="11" s="1"/>
  <c r="B52" i="11"/>
  <c r="Q53" i="10" s="1"/>
  <c r="B53" i="11"/>
  <c r="X53" i="11" s="1"/>
  <c r="AB53" i="11" s="1"/>
  <c r="B54" i="11"/>
  <c r="Q55" i="10" s="1"/>
  <c r="B55" i="11"/>
  <c r="Q56" i="10" s="1"/>
  <c r="B56" i="11"/>
  <c r="S56" i="11" s="1"/>
  <c r="B57" i="11"/>
  <c r="Q58" i="10" s="1"/>
  <c r="B58" i="11"/>
  <c r="X58" i="11" s="1"/>
  <c r="AB58" i="11" s="1"/>
  <c r="B59" i="11"/>
  <c r="S59" i="11" s="1"/>
  <c r="B60" i="11"/>
  <c r="O61" i="10" s="1"/>
  <c r="B61" i="11"/>
  <c r="Q62" i="10" s="1"/>
  <c r="B62" i="11"/>
  <c r="Q62" i="11" s="1"/>
  <c r="B63" i="11"/>
  <c r="S63" i="11" s="1"/>
  <c r="B64" i="11"/>
  <c r="Q65" i="10" s="1"/>
  <c r="B65" i="11"/>
  <c r="Q66" i="10" s="1"/>
  <c r="B66" i="11"/>
  <c r="X66" i="11" s="1"/>
  <c r="AB66" i="11" s="1"/>
  <c r="B67" i="11"/>
  <c r="Q68" i="10" s="1"/>
  <c r="B68" i="11"/>
  <c r="X68" i="11" s="1"/>
  <c r="AB68" i="11" s="1"/>
  <c r="B69" i="11"/>
  <c r="Q69" i="11" s="1"/>
  <c r="B70" i="11"/>
  <c r="Q70" i="11" s="1"/>
  <c r="B71" i="11"/>
  <c r="S71" i="11" s="1"/>
  <c r="B72" i="11"/>
  <c r="O73" i="10" s="1"/>
  <c r="B73" i="11"/>
  <c r="O74" i="10" s="1"/>
  <c r="B74" i="11"/>
  <c r="O75" i="10" s="1"/>
  <c r="B75" i="11"/>
  <c r="Q76" i="10" s="1"/>
  <c r="B76" i="11"/>
  <c r="S76" i="11" s="1"/>
  <c r="B77" i="11"/>
  <c r="Q77" i="11" s="1"/>
  <c r="B78" i="11"/>
  <c r="O79" i="10" s="1"/>
  <c r="B79" i="11"/>
  <c r="O80" i="10" s="1"/>
  <c r="B80" i="11"/>
  <c r="O81" i="10" s="1"/>
  <c r="B81" i="11"/>
  <c r="S81" i="11" s="1"/>
  <c r="B82" i="11"/>
  <c r="X82" i="11" s="1"/>
  <c r="AB82" i="11" s="1"/>
  <c r="B83" i="11"/>
  <c r="Q84" i="10" s="1"/>
  <c r="B84" i="11"/>
  <c r="O85" i="10" s="1"/>
  <c r="B85" i="11"/>
  <c r="Q85" i="11" s="1"/>
  <c r="B86" i="11"/>
  <c r="X86" i="11" s="1"/>
  <c r="AB86" i="11" s="1"/>
  <c r="B87" i="11"/>
  <c r="S87" i="11" s="1"/>
  <c r="B88" i="11"/>
  <c r="O89" i="10" s="1"/>
  <c r="B89" i="11"/>
  <c r="X89" i="11" s="1"/>
  <c r="AB89" i="11" s="1"/>
  <c r="B90" i="11"/>
  <c r="S90" i="11" s="1"/>
  <c r="B91" i="11"/>
  <c r="Q92" i="10" s="1"/>
  <c r="B92" i="11"/>
  <c r="S92" i="11" s="1"/>
  <c r="B93" i="11"/>
  <c r="X93" i="11" s="1"/>
  <c r="AB93" i="11" s="1"/>
  <c r="B94" i="11"/>
  <c r="O95" i="10" s="1"/>
  <c r="B95" i="11"/>
  <c r="X95" i="11" s="1"/>
  <c r="AB95" i="11" s="1"/>
  <c r="B96" i="11"/>
  <c r="O97" i="10" s="1"/>
  <c r="B97" i="11"/>
  <c r="X97" i="11" s="1"/>
  <c r="AB97" i="11" s="1"/>
  <c r="B98" i="11"/>
  <c r="X98" i="11" s="1"/>
  <c r="AB98" i="11" s="1"/>
  <c r="B99" i="11"/>
  <c r="S99" i="11" s="1"/>
  <c r="B100" i="11"/>
  <c r="O101" i="10" s="1"/>
  <c r="B101" i="11"/>
  <c r="Q102" i="10" s="1"/>
  <c r="B102" i="11"/>
  <c r="X102" i="11" s="1"/>
  <c r="AB102" i="11" s="1"/>
  <c r="B103" i="11"/>
  <c r="Q103" i="11" s="1"/>
  <c r="B104" i="11"/>
  <c r="O105" i="10" s="1"/>
  <c r="B105" i="11"/>
  <c r="Q105" i="11" s="1"/>
  <c r="B106" i="11"/>
  <c r="Q106" i="11" s="1"/>
  <c r="B107" i="11"/>
  <c r="Q108" i="10" s="1"/>
  <c r="B108" i="11"/>
  <c r="S108" i="11" s="1"/>
  <c r="B109" i="11"/>
  <c r="Q109" i="11" s="1"/>
  <c r="B110" i="11"/>
  <c r="O111" i="10" s="1"/>
  <c r="B111" i="11"/>
  <c r="Q111" i="11" s="1"/>
  <c r="B112" i="11"/>
  <c r="Q113" i="10" s="1"/>
  <c r="B113" i="11"/>
  <c r="O114" i="10" s="1"/>
  <c r="B114" i="11"/>
  <c r="S114" i="11" s="1"/>
  <c r="B115" i="11"/>
  <c r="X115" i="11" s="1"/>
  <c r="AB115" i="11" s="1"/>
  <c r="B116" i="11"/>
  <c r="O117" i="10" s="1"/>
  <c r="B117" i="11"/>
  <c r="Q117" i="11" s="1"/>
  <c r="B118" i="11"/>
  <c r="Q118" i="11" s="1"/>
  <c r="B119" i="11"/>
  <c r="S119" i="11" s="1"/>
  <c r="B120" i="11"/>
  <c r="O121" i="10" s="1"/>
  <c r="B121" i="11"/>
  <c r="Q121" i="11" s="1"/>
  <c r="B122" i="11"/>
  <c r="Q123" i="10" s="1"/>
  <c r="B123" i="11"/>
  <c r="X123" i="11" s="1"/>
  <c r="AB123" i="11" s="1"/>
  <c r="B124" i="11"/>
  <c r="Q124" i="11" s="1"/>
  <c r="B125" i="11"/>
  <c r="Q125" i="11" s="1"/>
  <c r="B126" i="11"/>
  <c r="X126" i="11" s="1"/>
  <c r="AB126" i="11" s="1"/>
  <c r="B127" i="11"/>
  <c r="X127" i="11" s="1"/>
  <c r="AB127" i="11" s="1"/>
  <c r="B128" i="11"/>
  <c r="S128" i="11" s="1"/>
  <c r="B129" i="11"/>
  <c r="X129" i="11" s="1"/>
  <c r="AB129" i="11" s="1"/>
  <c r="B130" i="11"/>
  <c r="O131" i="10" s="1"/>
  <c r="B131" i="11"/>
  <c r="Q132" i="10" s="1"/>
  <c r="B132" i="11"/>
  <c r="S132" i="11" s="1"/>
  <c r="B133" i="11"/>
  <c r="Q134" i="10" s="1"/>
  <c r="B134" i="11"/>
  <c r="Q134" i="11" s="1"/>
  <c r="B135" i="11"/>
  <c r="X135" i="11" s="1"/>
  <c r="AB135" i="11" s="1"/>
  <c r="B136" i="11"/>
  <c r="Q137" i="10" s="1"/>
  <c r="B137" i="11"/>
  <c r="S137" i="11" s="1"/>
  <c r="B138" i="11"/>
  <c r="Q138" i="11" s="1"/>
  <c r="B139" i="11"/>
  <c r="X139" i="11" s="1"/>
  <c r="AB139" i="11" s="1"/>
  <c r="B140" i="11"/>
  <c r="Q140" i="11" s="1"/>
  <c r="B141" i="11"/>
  <c r="Q141" i="11" s="1"/>
  <c r="B142" i="11"/>
  <c r="Q143" i="10" s="1"/>
  <c r="B143" i="11"/>
  <c r="X143" i="11" s="1"/>
  <c r="AB143" i="11" s="1"/>
  <c r="B144" i="11"/>
  <c r="Q145" i="10" s="1"/>
  <c r="B145" i="11"/>
  <c r="S145" i="11" s="1"/>
  <c r="B146" i="11"/>
  <c r="O147" i="10" s="1"/>
  <c r="B147" i="11"/>
  <c r="O148" i="10" s="1"/>
  <c r="B148" i="11"/>
  <c r="O149" i="10" s="1"/>
  <c r="B149" i="11"/>
  <c r="Q150" i="10" s="1"/>
  <c r="B150" i="11"/>
  <c r="S150" i="11" s="1"/>
  <c r="B151" i="11"/>
  <c r="Q152" i="10" s="1"/>
  <c r="B152" i="11"/>
  <c r="O153" i="10" s="1"/>
  <c r="B153" i="11"/>
  <c r="O154" i="10" s="1"/>
  <c r="B154" i="11"/>
  <c r="X154" i="11" s="1"/>
  <c r="AB154" i="11" s="1"/>
  <c r="B3" i="11"/>
  <c r="S3" i="11" s="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3" i="11"/>
  <c r="D4" i="11"/>
  <c r="W4" i="11" s="1"/>
  <c r="D5" i="11"/>
  <c r="W5" i="11" s="1"/>
  <c r="D6" i="11"/>
  <c r="W6" i="11" s="1"/>
  <c r="D7" i="11"/>
  <c r="W7" i="11" s="1"/>
  <c r="D8" i="11"/>
  <c r="W8" i="11" s="1"/>
  <c r="D9" i="11"/>
  <c r="W9" i="11" s="1"/>
  <c r="D10" i="11"/>
  <c r="W10" i="11" s="1"/>
  <c r="D11" i="11"/>
  <c r="W11" i="11" s="1"/>
  <c r="D12" i="11"/>
  <c r="W12" i="11" s="1"/>
  <c r="D13" i="11"/>
  <c r="W13" i="11" s="1"/>
  <c r="D14" i="11"/>
  <c r="W14" i="11" s="1"/>
  <c r="D15" i="11"/>
  <c r="W15" i="11" s="1"/>
  <c r="D16" i="11"/>
  <c r="W16" i="11" s="1"/>
  <c r="D17" i="11"/>
  <c r="W17" i="11" s="1"/>
  <c r="D18" i="11"/>
  <c r="W18" i="11" s="1"/>
  <c r="D19" i="11"/>
  <c r="W19" i="11" s="1"/>
  <c r="D20" i="11"/>
  <c r="W20" i="11" s="1"/>
  <c r="D21" i="11"/>
  <c r="W21" i="11" s="1"/>
  <c r="D22" i="11"/>
  <c r="W22" i="11" s="1"/>
  <c r="D23" i="11"/>
  <c r="W23" i="11" s="1"/>
  <c r="D24" i="11"/>
  <c r="W24" i="11" s="1"/>
  <c r="D25" i="11"/>
  <c r="W25" i="11" s="1"/>
  <c r="D26" i="11"/>
  <c r="W26" i="11" s="1"/>
  <c r="D27" i="11"/>
  <c r="W27" i="11" s="1"/>
  <c r="D28" i="11"/>
  <c r="W28" i="11" s="1"/>
  <c r="D29" i="11"/>
  <c r="W29" i="11" s="1"/>
  <c r="D30" i="11"/>
  <c r="W30" i="11" s="1"/>
  <c r="D31" i="11"/>
  <c r="W31" i="11" s="1"/>
  <c r="D32" i="11"/>
  <c r="W32" i="11" s="1"/>
  <c r="D33" i="11"/>
  <c r="W33" i="11" s="1"/>
  <c r="D34" i="11"/>
  <c r="W34" i="11" s="1"/>
  <c r="D35" i="11"/>
  <c r="W35" i="11" s="1"/>
  <c r="D36" i="11"/>
  <c r="W36" i="11" s="1"/>
  <c r="D37" i="11"/>
  <c r="W37" i="11" s="1"/>
  <c r="D38" i="11"/>
  <c r="W38" i="11" s="1"/>
  <c r="D39" i="11"/>
  <c r="W39" i="11" s="1"/>
  <c r="D40" i="11"/>
  <c r="W40" i="11" s="1"/>
  <c r="D41" i="11"/>
  <c r="W41" i="11" s="1"/>
  <c r="D42" i="11"/>
  <c r="W42" i="11" s="1"/>
  <c r="D43" i="11"/>
  <c r="W43" i="11" s="1"/>
  <c r="D44" i="11"/>
  <c r="W44" i="11" s="1"/>
  <c r="D45" i="11"/>
  <c r="W45" i="11" s="1"/>
  <c r="D46" i="11"/>
  <c r="W46" i="11" s="1"/>
  <c r="D47" i="11"/>
  <c r="W47" i="11" s="1"/>
  <c r="D48" i="11"/>
  <c r="W48" i="11" s="1"/>
  <c r="D49" i="11"/>
  <c r="W49" i="11" s="1"/>
  <c r="D50" i="11"/>
  <c r="W50" i="11" s="1"/>
  <c r="D51" i="11"/>
  <c r="W51" i="11" s="1"/>
  <c r="D52" i="11"/>
  <c r="W52" i="11" s="1"/>
  <c r="D53" i="11"/>
  <c r="W53" i="11" s="1"/>
  <c r="D54" i="11"/>
  <c r="W54" i="11" s="1"/>
  <c r="D55" i="11"/>
  <c r="W55" i="11" s="1"/>
  <c r="D56" i="11"/>
  <c r="W56" i="11" s="1"/>
  <c r="D57" i="11"/>
  <c r="W57" i="11" s="1"/>
  <c r="D58" i="11"/>
  <c r="W58" i="11" s="1"/>
  <c r="D59" i="11"/>
  <c r="W59" i="11" s="1"/>
  <c r="D60" i="11"/>
  <c r="W60" i="11" s="1"/>
  <c r="D61" i="11"/>
  <c r="W61" i="11" s="1"/>
  <c r="D62" i="11"/>
  <c r="W62" i="11" s="1"/>
  <c r="D63" i="11"/>
  <c r="W63" i="11" s="1"/>
  <c r="D64" i="11"/>
  <c r="W64" i="11" s="1"/>
  <c r="D65" i="11"/>
  <c r="W65" i="11" s="1"/>
  <c r="D66" i="11"/>
  <c r="W66" i="11" s="1"/>
  <c r="D67" i="11"/>
  <c r="W67" i="11" s="1"/>
  <c r="D68" i="11"/>
  <c r="W68" i="11" s="1"/>
  <c r="D69" i="11"/>
  <c r="W69" i="11" s="1"/>
  <c r="D70" i="11"/>
  <c r="W70" i="11" s="1"/>
  <c r="D71" i="11"/>
  <c r="W71" i="11" s="1"/>
  <c r="D72" i="11"/>
  <c r="W72" i="11" s="1"/>
  <c r="D73" i="11"/>
  <c r="W73" i="11" s="1"/>
  <c r="D74" i="11"/>
  <c r="W74" i="11" s="1"/>
  <c r="D75" i="11"/>
  <c r="W75" i="11" s="1"/>
  <c r="D76" i="11"/>
  <c r="W76" i="11" s="1"/>
  <c r="D77" i="11"/>
  <c r="W77" i="11" s="1"/>
  <c r="D78" i="11"/>
  <c r="W78" i="11" s="1"/>
  <c r="D79" i="11"/>
  <c r="W79" i="11" s="1"/>
  <c r="D80" i="11"/>
  <c r="W80" i="11" s="1"/>
  <c r="D81" i="11"/>
  <c r="W81" i="11" s="1"/>
  <c r="D82" i="11"/>
  <c r="W82" i="11" s="1"/>
  <c r="D83" i="11"/>
  <c r="W83" i="11" s="1"/>
  <c r="D84" i="11"/>
  <c r="W84" i="11" s="1"/>
  <c r="D85" i="11"/>
  <c r="W85" i="11" s="1"/>
  <c r="D86" i="11"/>
  <c r="W86" i="11" s="1"/>
  <c r="D87" i="11"/>
  <c r="W87" i="11" s="1"/>
  <c r="D88" i="11"/>
  <c r="W88" i="11" s="1"/>
  <c r="D89" i="11"/>
  <c r="W89" i="11" s="1"/>
  <c r="D90" i="11"/>
  <c r="W90" i="11" s="1"/>
  <c r="D91" i="11"/>
  <c r="W91" i="11" s="1"/>
  <c r="D92" i="11"/>
  <c r="W92" i="11" s="1"/>
  <c r="D93" i="11"/>
  <c r="W93" i="11" s="1"/>
  <c r="D94" i="11"/>
  <c r="W94" i="11" s="1"/>
  <c r="D95" i="11"/>
  <c r="W95" i="11" s="1"/>
  <c r="D96" i="11"/>
  <c r="W96" i="11" s="1"/>
  <c r="D97" i="11"/>
  <c r="W97" i="11" s="1"/>
  <c r="D98" i="11"/>
  <c r="W98" i="11" s="1"/>
  <c r="D99" i="11"/>
  <c r="W99" i="11" s="1"/>
  <c r="D100" i="11"/>
  <c r="W100" i="11" s="1"/>
  <c r="D101" i="11"/>
  <c r="W101" i="11" s="1"/>
  <c r="D102" i="11"/>
  <c r="W102" i="11" s="1"/>
  <c r="D103" i="11"/>
  <c r="W103" i="11" s="1"/>
  <c r="D104" i="11"/>
  <c r="W104" i="11" s="1"/>
  <c r="D105" i="11"/>
  <c r="W105" i="11" s="1"/>
  <c r="D106" i="11"/>
  <c r="W106" i="11" s="1"/>
  <c r="D107" i="11"/>
  <c r="W107" i="11" s="1"/>
  <c r="D108" i="11"/>
  <c r="W108" i="11" s="1"/>
  <c r="D109" i="11"/>
  <c r="W109" i="11" s="1"/>
  <c r="D110" i="11"/>
  <c r="W110" i="11" s="1"/>
  <c r="D111" i="11"/>
  <c r="W111" i="11" s="1"/>
  <c r="D112" i="11"/>
  <c r="W112" i="11" s="1"/>
  <c r="D113" i="11"/>
  <c r="W113" i="11" s="1"/>
  <c r="D114" i="11"/>
  <c r="W114" i="11" s="1"/>
  <c r="D115" i="11"/>
  <c r="W115" i="11" s="1"/>
  <c r="D116" i="11"/>
  <c r="W116" i="11" s="1"/>
  <c r="D117" i="11"/>
  <c r="W117" i="11" s="1"/>
  <c r="D118" i="11"/>
  <c r="W118" i="11" s="1"/>
  <c r="D119" i="11"/>
  <c r="W119" i="11" s="1"/>
  <c r="D120" i="11"/>
  <c r="W120" i="11" s="1"/>
  <c r="D121" i="11"/>
  <c r="W121" i="11" s="1"/>
  <c r="D122" i="11"/>
  <c r="W122" i="11" s="1"/>
  <c r="D123" i="11"/>
  <c r="W123" i="11" s="1"/>
  <c r="D124" i="11"/>
  <c r="W124" i="11" s="1"/>
  <c r="D125" i="11"/>
  <c r="W125" i="11" s="1"/>
  <c r="D126" i="11"/>
  <c r="W126" i="11" s="1"/>
  <c r="D127" i="11"/>
  <c r="W127" i="11" s="1"/>
  <c r="D128" i="11"/>
  <c r="W128" i="11" s="1"/>
  <c r="D129" i="11"/>
  <c r="W129" i="11" s="1"/>
  <c r="D130" i="11"/>
  <c r="W130" i="11" s="1"/>
  <c r="D131" i="11"/>
  <c r="W131" i="11" s="1"/>
  <c r="D132" i="11"/>
  <c r="W132" i="11" s="1"/>
  <c r="D133" i="11"/>
  <c r="W133" i="11" s="1"/>
  <c r="D134" i="11"/>
  <c r="W134" i="11" s="1"/>
  <c r="D135" i="11"/>
  <c r="W135" i="11" s="1"/>
  <c r="D136" i="11"/>
  <c r="W136" i="11" s="1"/>
  <c r="D137" i="11"/>
  <c r="W137" i="11" s="1"/>
  <c r="D138" i="11"/>
  <c r="W138" i="11" s="1"/>
  <c r="D139" i="11"/>
  <c r="W139" i="11" s="1"/>
  <c r="D140" i="11"/>
  <c r="W140" i="11" s="1"/>
  <c r="D141" i="11"/>
  <c r="W141" i="11" s="1"/>
  <c r="D142" i="11"/>
  <c r="W142" i="11" s="1"/>
  <c r="D143" i="11"/>
  <c r="W143" i="11" s="1"/>
  <c r="D144" i="11"/>
  <c r="W144" i="11" s="1"/>
  <c r="D145" i="11"/>
  <c r="W145" i="11" s="1"/>
  <c r="D146" i="11"/>
  <c r="W146" i="11" s="1"/>
  <c r="D147" i="11"/>
  <c r="W147" i="11" s="1"/>
  <c r="D148" i="11"/>
  <c r="W148" i="11" s="1"/>
  <c r="D149" i="11"/>
  <c r="W149" i="11" s="1"/>
  <c r="D150" i="11"/>
  <c r="W150" i="11" s="1"/>
  <c r="D151" i="11"/>
  <c r="W151" i="11" s="1"/>
  <c r="D152" i="11"/>
  <c r="W152" i="11" s="1"/>
  <c r="D153" i="11"/>
  <c r="W153" i="11" s="1"/>
  <c r="D154" i="11"/>
  <c r="W154" i="11" s="1"/>
  <c r="D155" i="11"/>
  <c r="W155" i="11" s="1"/>
  <c r="D3" i="11"/>
  <c r="W3" i="11" s="1"/>
  <c r="E4" i="11"/>
  <c r="U4" i="11" s="1"/>
  <c r="E5" i="11"/>
  <c r="R5" i="11" s="1"/>
  <c r="E6" i="11"/>
  <c r="R6" i="11" s="1"/>
  <c r="E7" i="11"/>
  <c r="R7" i="11" s="1"/>
  <c r="E8" i="11"/>
  <c r="R8" i="11" s="1"/>
  <c r="E9" i="11"/>
  <c r="U9" i="11" s="1"/>
  <c r="E10" i="11"/>
  <c r="U10" i="11" s="1"/>
  <c r="E11" i="11"/>
  <c r="R11" i="11" s="1"/>
  <c r="E12" i="11"/>
  <c r="R12" i="11" s="1"/>
  <c r="E13" i="11"/>
  <c r="U13" i="11" s="1"/>
  <c r="E14" i="11"/>
  <c r="U14" i="11" s="1"/>
  <c r="E15" i="11"/>
  <c r="R15" i="11" s="1"/>
  <c r="E16" i="11"/>
  <c r="U16" i="11" s="1"/>
  <c r="E17" i="11"/>
  <c r="U17" i="11" s="1"/>
  <c r="E18" i="11"/>
  <c r="R18" i="11" s="1"/>
  <c r="E19" i="11"/>
  <c r="R19" i="11" s="1"/>
  <c r="E20" i="11"/>
  <c r="R20" i="11" s="1"/>
  <c r="E21" i="11"/>
  <c r="U21" i="11" s="1"/>
  <c r="E22" i="11"/>
  <c r="U22" i="11" s="1"/>
  <c r="E23" i="11"/>
  <c r="U23" i="11" s="1"/>
  <c r="E24" i="11"/>
  <c r="R24" i="11" s="1"/>
  <c r="E25" i="11"/>
  <c r="R25" i="11" s="1"/>
  <c r="E26" i="11"/>
  <c r="R26" i="11" s="1"/>
  <c r="E27" i="11"/>
  <c r="U27" i="11" s="1"/>
  <c r="E28" i="11"/>
  <c r="U28" i="11" s="1"/>
  <c r="E29" i="11"/>
  <c r="R29" i="11" s="1"/>
  <c r="E30" i="11"/>
  <c r="U30" i="11" s="1"/>
  <c r="E31" i="11"/>
  <c r="R31" i="11" s="1"/>
  <c r="E32" i="11"/>
  <c r="U32" i="11" s="1"/>
  <c r="E33" i="11"/>
  <c r="U33" i="11" s="1"/>
  <c r="E34" i="11"/>
  <c r="U34" i="11" s="1"/>
  <c r="E35" i="11"/>
  <c r="R35" i="11" s="1"/>
  <c r="E36" i="11"/>
  <c r="R36" i="11" s="1"/>
  <c r="E37" i="11"/>
  <c r="U37" i="11" s="1"/>
  <c r="E38" i="11"/>
  <c r="U38" i="11" s="1"/>
  <c r="E39" i="11"/>
  <c r="R39" i="11" s="1"/>
  <c r="E40" i="11"/>
  <c r="U40" i="11" s="1"/>
  <c r="E41" i="11"/>
  <c r="U41" i="11" s="1"/>
  <c r="E42" i="11"/>
  <c r="R42" i="11" s="1"/>
  <c r="E43" i="11"/>
  <c r="R43" i="11" s="1"/>
  <c r="E44" i="11"/>
  <c r="U44" i="11" s="1"/>
  <c r="E45" i="11"/>
  <c r="R45" i="11" s="1"/>
  <c r="E46" i="11"/>
  <c r="U46" i="11" s="1"/>
  <c r="E47" i="11"/>
  <c r="U47" i="11" s="1"/>
  <c r="E48" i="11"/>
  <c r="R48" i="11" s="1"/>
  <c r="E49" i="11"/>
  <c r="R49" i="11" s="1"/>
  <c r="E50" i="11"/>
  <c r="R50" i="11" s="1"/>
  <c r="E51" i="11"/>
  <c r="U51" i="11" s="1"/>
  <c r="E52" i="11"/>
  <c r="R52" i="11" s="1"/>
  <c r="E53" i="11"/>
  <c r="U53" i="11" s="1"/>
  <c r="E54" i="11"/>
  <c r="U54" i="11" s="1"/>
  <c r="E55" i="11"/>
  <c r="U55" i="11" s="1"/>
  <c r="E56" i="11"/>
  <c r="R56" i="11" s="1"/>
  <c r="E57" i="11"/>
  <c r="U57" i="11" s="1"/>
  <c r="E58" i="11"/>
  <c r="R58" i="11" s="1"/>
  <c r="E59" i="11"/>
  <c r="U59" i="11" s="1"/>
  <c r="E60" i="11"/>
  <c r="U60" i="11" s="1"/>
  <c r="E61" i="11"/>
  <c r="U61" i="11" s="1"/>
  <c r="E62" i="11"/>
  <c r="R62" i="11" s="1"/>
  <c r="E63" i="11"/>
  <c r="U63" i="11" s="1"/>
  <c r="E64" i="11"/>
  <c r="R64" i="11" s="1"/>
  <c r="E65" i="11"/>
  <c r="U65" i="11" s="1"/>
  <c r="E66" i="11"/>
  <c r="U66" i="11" s="1"/>
  <c r="E67" i="11"/>
  <c r="R67" i="11" s="1"/>
  <c r="E68" i="11"/>
  <c r="U68" i="11" s="1"/>
  <c r="E69" i="11"/>
  <c r="U69" i="11" s="1"/>
  <c r="E70" i="11"/>
  <c r="U70" i="11" s="1"/>
  <c r="E71" i="11"/>
  <c r="R71" i="11" s="1"/>
  <c r="E72" i="11"/>
  <c r="U72" i="11" s="1"/>
  <c r="E73" i="11"/>
  <c r="U73" i="11" s="1"/>
  <c r="E74" i="11"/>
  <c r="R74" i="11" s="1"/>
  <c r="E75" i="11"/>
  <c r="U75" i="11" s="1"/>
  <c r="E76" i="11"/>
  <c r="U76" i="11" s="1"/>
  <c r="E77" i="11"/>
  <c r="U77" i="11" s="1"/>
  <c r="E78" i="11"/>
  <c r="U78" i="11" s="1"/>
  <c r="E79" i="11"/>
  <c r="U79" i="11" s="1"/>
  <c r="E80" i="11"/>
  <c r="R80" i="11" s="1"/>
  <c r="E81" i="11"/>
  <c r="R81" i="11" s="1"/>
  <c r="E82" i="11"/>
  <c r="U82" i="11" s="1"/>
  <c r="E83" i="11"/>
  <c r="R83" i="11" s="1"/>
  <c r="E84" i="11"/>
  <c r="U84" i="11" s="1"/>
  <c r="E85" i="11"/>
  <c r="U85" i="11" s="1"/>
  <c r="E86" i="11"/>
  <c r="R86" i="11" s="1"/>
  <c r="E87" i="11"/>
  <c r="R87" i="11" s="1"/>
  <c r="E88" i="11"/>
  <c r="U88" i="11" s="1"/>
  <c r="E89" i="11"/>
  <c r="R89" i="11" s="1"/>
  <c r="E90" i="11"/>
  <c r="U90" i="11" s="1"/>
  <c r="E91" i="11"/>
  <c r="U91" i="11" s="1"/>
  <c r="E92" i="11"/>
  <c r="R92" i="11" s="1"/>
  <c r="E93" i="11"/>
  <c r="U93" i="11" s="1"/>
  <c r="E94" i="11"/>
  <c r="R94" i="11" s="1"/>
  <c r="E95" i="11"/>
  <c r="U95" i="11" s="1"/>
  <c r="E96" i="11"/>
  <c r="U96" i="11" s="1"/>
  <c r="E97" i="11"/>
  <c r="U97" i="11" s="1"/>
  <c r="E98" i="11"/>
  <c r="U98" i="11" s="1"/>
  <c r="E99" i="11"/>
  <c r="R99" i="11" s="1"/>
  <c r="E100" i="11"/>
  <c r="U100" i="11" s="1"/>
  <c r="E101" i="11"/>
  <c r="R101" i="11" s="1"/>
  <c r="E102" i="11"/>
  <c r="R102" i="11" s="1"/>
  <c r="E103" i="11"/>
  <c r="R103" i="11" s="1"/>
  <c r="E104" i="11"/>
  <c r="U104" i="11" s="1"/>
  <c r="E105" i="11"/>
  <c r="R105" i="11" s="1"/>
  <c r="E106" i="11"/>
  <c r="R106" i="11" s="1"/>
  <c r="E107" i="11"/>
  <c r="R107" i="11" s="1"/>
  <c r="E108" i="11"/>
  <c r="R108" i="11" s="1"/>
  <c r="E109" i="11"/>
  <c r="U109" i="11" s="1"/>
  <c r="E110" i="11"/>
  <c r="U110" i="11" s="1"/>
  <c r="E111" i="11"/>
  <c r="U111" i="11" s="1"/>
  <c r="E112" i="11"/>
  <c r="R112" i="11" s="1"/>
  <c r="E113" i="11"/>
  <c r="U113" i="11" s="1"/>
  <c r="E114" i="11"/>
  <c r="U114" i="11" s="1"/>
  <c r="E115" i="11"/>
  <c r="U115" i="11" s="1"/>
  <c r="E116" i="11"/>
  <c r="U116" i="11" s="1"/>
  <c r="E117" i="11"/>
  <c r="U117" i="11" s="1"/>
  <c r="E118" i="11"/>
  <c r="R118" i="11" s="1"/>
  <c r="E119" i="11"/>
  <c r="R119" i="11" s="1"/>
  <c r="E120" i="11"/>
  <c r="R120" i="11" s="1"/>
  <c r="E121" i="11"/>
  <c r="U121" i="11" s="1"/>
  <c r="E122" i="11"/>
  <c r="R122" i="11" s="1"/>
  <c r="E123" i="11"/>
  <c r="R123" i="11" s="1"/>
  <c r="E124" i="11"/>
  <c r="U124" i="11" s="1"/>
  <c r="E125" i="11"/>
  <c r="R125" i="11" s="1"/>
  <c r="E126" i="11"/>
  <c r="R126" i="11" s="1"/>
  <c r="E127" i="11"/>
  <c r="U127" i="11" s="1"/>
  <c r="E128" i="11"/>
  <c r="U128" i="11" s="1"/>
  <c r="E129" i="11"/>
  <c r="U129" i="11" s="1"/>
  <c r="E130" i="11"/>
  <c r="R130" i="11" s="1"/>
  <c r="E131" i="11"/>
  <c r="U131" i="11" s="1"/>
  <c r="E132" i="11"/>
  <c r="U132" i="11" s="1"/>
  <c r="E133" i="11"/>
  <c r="U133" i="11" s="1"/>
  <c r="E134" i="11"/>
  <c r="U134" i="11" s="1"/>
  <c r="E135" i="11"/>
  <c r="U135" i="11" s="1"/>
  <c r="E136" i="11"/>
  <c r="U136" i="11" s="1"/>
  <c r="E137" i="11"/>
  <c r="R137" i="11" s="1"/>
  <c r="E138" i="11"/>
  <c r="R138" i="11" s="1"/>
  <c r="E139" i="11"/>
  <c r="R139" i="11" s="1"/>
  <c r="E140" i="11"/>
  <c r="R140" i="11" s="1"/>
  <c r="E141" i="11"/>
  <c r="U141" i="11" s="1"/>
  <c r="E142" i="11"/>
  <c r="R142" i="11" s="1"/>
  <c r="E143" i="11"/>
  <c r="R143" i="11" s="1"/>
  <c r="E144" i="11"/>
  <c r="R144" i="11" s="1"/>
  <c r="E145" i="11"/>
  <c r="U145" i="11" s="1"/>
  <c r="E146" i="11"/>
  <c r="U146" i="11" s="1"/>
  <c r="E147" i="11"/>
  <c r="R147" i="11" s="1"/>
  <c r="E148" i="11"/>
  <c r="U148" i="11" s="1"/>
  <c r="E149" i="11"/>
  <c r="U149" i="11" s="1"/>
  <c r="E150" i="11"/>
  <c r="R150" i="11" s="1"/>
  <c r="E151" i="11"/>
  <c r="U151" i="11" s="1"/>
  <c r="E152" i="11"/>
  <c r="U152" i="11" s="1"/>
  <c r="E153" i="11"/>
  <c r="U153" i="11" s="1"/>
  <c r="E154" i="11"/>
  <c r="R154" i="11" s="1"/>
  <c r="E3" i="11"/>
  <c r="U3" i="11" s="1"/>
  <c r="F4" i="11"/>
  <c r="F5" i="11"/>
  <c r="F6" i="11"/>
  <c r="F7" i="11"/>
  <c r="F8" i="11"/>
  <c r="F9" i="11"/>
  <c r="F10" i="11"/>
  <c r="F11" i="11"/>
  <c r="F12" i="11"/>
  <c r="F13" i="11"/>
  <c r="F14" i="11"/>
  <c r="F15" i="11"/>
  <c r="F16" i="11"/>
  <c r="F17" i="11"/>
  <c r="F18" i="11"/>
  <c r="F19" i="11"/>
  <c r="F20" i="11"/>
  <c r="F21" i="11"/>
  <c r="F22" i="11"/>
  <c r="F23" i="11"/>
  <c r="F24" i="11"/>
  <c r="F25" i="11"/>
  <c r="F26" i="11"/>
  <c r="F27" i="11"/>
  <c r="F28" i="11"/>
  <c r="F29" i="11"/>
  <c r="F30" i="11"/>
  <c r="F31" i="11"/>
  <c r="F32" i="11"/>
  <c r="F33" i="11"/>
  <c r="F34" i="11"/>
  <c r="F35" i="11"/>
  <c r="F36" i="11"/>
  <c r="F37" i="11"/>
  <c r="F38" i="11"/>
  <c r="F39" i="11"/>
  <c r="F40" i="11"/>
  <c r="F41" i="11"/>
  <c r="F42" i="11"/>
  <c r="F43" i="11"/>
  <c r="F44" i="11"/>
  <c r="F45" i="11"/>
  <c r="F46" i="11"/>
  <c r="F47" i="11"/>
  <c r="F48" i="11"/>
  <c r="F49" i="11"/>
  <c r="F50" i="11"/>
  <c r="F51" i="11"/>
  <c r="F52" i="11"/>
  <c r="F53" i="11"/>
  <c r="F54" i="11"/>
  <c r="F55" i="11"/>
  <c r="F56" i="11"/>
  <c r="F57" i="11"/>
  <c r="F58" i="11"/>
  <c r="F59" i="11"/>
  <c r="F60" i="11"/>
  <c r="F61" i="11"/>
  <c r="F62" i="11"/>
  <c r="F63" i="11"/>
  <c r="F64" i="11"/>
  <c r="F65" i="11"/>
  <c r="F66" i="11"/>
  <c r="F67" i="11"/>
  <c r="F68" i="11"/>
  <c r="F69" i="11"/>
  <c r="F70" i="11"/>
  <c r="F71" i="11"/>
  <c r="F72" i="11"/>
  <c r="F73" i="11"/>
  <c r="F74" i="11"/>
  <c r="F75" i="11"/>
  <c r="F76" i="11"/>
  <c r="F77" i="11"/>
  <c r="F78" i="11"/>
  <c r="F79" i="11"/>
  <c r="F80" i="11"/>
  <c r="F81" i="11"/>
  <c r="F82" i="11"/>
  <c r="F83" i="11"/>
  <c r="F84" i="11"/>
  <c r="F85" i="11"/>
  <c r="F86" i="11"/>
  <c r="F87" i="11"/>
  <c r="F88" i="11"/>
  <c r="F89" i="11"/>
  <c r="F90" i="11"/>
  <c r="F91" i="11"/>
  <c r="F92" i="11"/>
  <c r="F93" i="11"/>
  <c r="F94" i="11"/>
  <c r="F95" i="11"/>
  <c r="F96" i="11"/>
  <c r="F97" i="11"/>
  <c r="F98" i="11"/>
  <c r="F99" i="11"/>
  <c r="F100" i="11"/>
  <c r="F101" i="11"/>
  <c r="F102" i="11"/>
  <c r="F103" i="11"/>
  <c r="F104" i="11"/>
  <c r="F105" i="11"/>
  <c r="F106" i="11"/>
  <c r="F107" i="11"/>
  <c r="F108" i="11"/>
  <c r="F109" i="11"/>
  <c r="F110" i="11"/>
  <c r="F111" i="11"/>
  <c r="F112" i="11"/>
  <c r="F113" i="11"/>
  <c r="F114" i="11"/>
  <c r="F115" i="11"/>
  <c r="F116" i="11"/>
  <c r="F117" i="11"/>
  <c r="F118" i="11"/>
  <c r="F119" i="11"/>
  <c r="F120" i="11"/>
  <c r="F121" i="11"/>
  <c r="F122" i="11"/>
  <c r="F123" i="11"/>
  <c r="F124" i="11"/>
  <c r="F125" i="11"/>
  <c r="F126" i="11"/>
  <c r="F127" i="11"/>
  <c r="F128" i="11"/>
  <c r="F129" i="11"/>
  <c r="F130" i="11"/>
  <c r="F131" i="11"/>
  <c r="F132" i="11"/>
  <c r="F133" i="11"/>
  <c r="F134" i="11"/>
  <c r="F135" i="11"/>
  <c r="F136" i="11"/>
  <c r="F137" i="11"/>
  <c r="F138" i="11"/>
  <c r="F139" i="11"/>
  <c r="F140" i="11"/>
  <c r="F141" i="11"/>
  <c r="F142" i="11"/>
  <c r="F143" i="11"/>
  <c r="F144" i="11"/>
  <c r="F145" i="11"/>
  <c r="F146" i="11"/>
  <c r="F147" i="11"/>
  <c r="F148" i="11"/>
  <c r="F149" i="11"/>
  <c r="F150" i="11"/>
  <c r="F151" i="11"/>
  <c r="F152" i="11"/>
  <c r="F153" i="11"/>
  <c r="F154" i="11"/>
  <c r="F3" i="11"/>
  <c r="G4" i="11"/>
  <c r="G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87" i="11"/>
  <c r="G88" i="11"/>
  <c r="G89" i="11"/>
  <c r="G90" i="11"/>
  <c r="G91" i="11"/>
  <c r="G92" i="11"/>
  <c r="G93" i="11"/>
  <c r="G94" i="11"/>
  <c r="G95" i="11"/>
  <c r="G96" i="11"/>
  <c r="G97" i="11"/>
  <c r="G98" i="11"/>
  <c r="G99" i="11"/>
  <c r="G100" i="11"/>
  <c r="G101" i="11"/>
  <c r="G102" i="11"/>
  <c r="G103" i="11"/>
  <c r="G104" i="11"/>
  <c r="G105" i="11"/>
  <c r="G106" i="11"/>
  <c r="G107" i="11"/>
  <c r="G108" i="11"/>
  <c r="G109" i="11"/>
  <c r="G110" i="11"/>
  <c r="G111" i="11"/>
  <c r="G112" i="11"/>
  <c r="G113" i="11"/>
  <c r="G114" i="11"/>
  <c r="G115" i="11"/>
  <c r="G116" i="11"/>
  <c r="G117" i="11"/>
  <c r="G118" i="11"/>
  <c r="G119" i="11"/>
  <c r="G120" i="11"/>
  <c r="G121" i="11"/>
  <c r="G122" i="11"/>
  <c r="G123" i="11"/>
  <c r="G124" i="11"/>
  <c r="G125" i="11"/>
  <c r="G126" i="11"/>
  <c r="G127" i="11"/>
  <c r="G128" i="11"/>
  <c r="G129" i="11"/>
  <c r="G130" i="11"/>
  <c r="G131" i="11"/>
  <c r="G132" i="11"/>
  <c r="G133" i="11"/>
  <c r="G134" i="11"/>
  <c r="G135" i="11"/>
  <c r="G136" i="11"/>
  <c r="G137" i="11"/>
  <c r="G138" i="11"/>
  <c r="G139" i="11"/>
  <c r="G140" i="11"/>
  <c r="G141" i="11"/>
  <c r="G142" i="11"/>
  <c r="G143" i="11"/>
  <c r="G144" i="11"/>
  <c r="G145" i="11"/>
  <c r="G146" i="11"/>
  <c r="G147" i="11"/>
  <c r="G148" i="11"/>
  <c r="G149" i="11"/>
  <c r="G150" i="11"/>
  <c r="G151" i="11"/>
  <c r="G152" i="11"/>
  <c r="G153" i="11"/>
  <c r="G154" i="11"/>
  <c r="G3" i="11"/>
  <c r="V5" i="11"/>
  <c r="V6" i="11"/>
  <c r="V7" i="11"/>
  <c r="V9" i="11"/>
  <c r="V16" i="11"/>
  <c r="V38" i="11"/>
  <c r="V75" i="11"/>
  <c r="V83" i="11"/>
  <c r="V103" i="11"/>
  <c r="V104" i="11"/>
  <c r="V105" i="11"/>
  <c r="V128" i="11"/>
  <c r="V135" i="11"/>
  <c r="V136" i="11"/>
  <c r="K4" i="11"/>
  <c r="K5" i="11"/>
  <c r="K6" i="11"/>
  <c r="K7" i="11"/>
  <c r="K8" i="11"/>
  <c r="K9" i="11"/>
  <c r="K10" i="11"/>
  <c r="K11" i="11"/>
  <c r="K12" i="11"/>
  <c r="K13" i="11"/>
  <c r="K14" i="11"/>
  <c r="K15" i="11"/>
  <c r="K16" i="11"/>
  <c r="K17" i="11"/>
  <c r="K18" i="11"/>
  <c r="K19" i="11"/>
  <c r="K20" i="11"/>
  <c r="K21" i="11"/>
  <c r="K22" i="11"/>
  <c r="K23" i="11"/>
  <c r="K24" i="11"/>
  <c r="K25" i="11"/>
  <c r="K26" i="11"/>
  <c r="K27" i="11"/>
  <c r="K28" i="11"/>
  <c r="K29" i="11"/>
  <c r="K30" i="11"/>
  <c r="K31" i="11"/>
  <c r="K32" i="11"/>
  <c r="K33" i="11"/>
  <c r="K34" i="11"/>
  <c r="K35" i="11"/>
  <c r="K36" i="11"/>
  <c r="K37" i="11"/>
  <c r="K38" i="11"/>
  <c r="K39" i="11"/>
  <c r="K40" i="11"/>
  <c r="K41" i="11"/>
  <c r="K42" i="11"/>
  <c r="K43" i="11"/>
  <c r="K44" i="11"/>
  <c r="K45" i="11"/>
  <c r="K46" i="11"/>
  <c r="K47" i="11"/>
  <c r="K48" i="11"/>
  <c r="K49" i="11"/>
  <c r="K50" i="11"/>
  <c r="K51" i="11"/>
  <c r="K52" i="11"/>
  <c r="K53" i="11"/>
  <c r="K54" i="11"/>
  <c r="K55" i="11"/>
  <c r="K56" i="11"/>
  <c r="K57" i="11"/>
  <c r="K58" i="11"/>
  <c r="K59" i="11"/>
  <c r="K60" i="11"/>
  <c r="K61" i="11"/>
  <c r="K62" i="11"/>
  <c r="K63" i="11"/>
  <c r="K64" i="11"/>
  <c r="K65" i="11"/>
  <c r="K66" i="11"/>
  <c r="K67" i="11"/>
  <c r="K68" i="11"/>
  <c r="K69" i="11"/>
  <c r="K70" i="11"/>
  <c r="K71" i="11"/>
  <c r="K72" i="11"/>
  <c r="K73" i="11"/>
  <c r="K74" i="11"/>
  <c r="K75" i="11"/>
  <c r="K76" i="11"/>
  <c r="K77" i="11"/>
  <c r="K78" i="11"/>
  <c r="K79" i="11"/>
  <c r="K80" i="11"/>
  <c r="K81" i="11"/>
  <c r="K82" i="11"/>
  <c r="K83" i="11"/>
  <c r="K84" i="11"/>
  <c r="K85" i="11"/>
  <c r="K86" i="11"/>
  <c r="K87" i="11"/>
  <c r="K88" i="11"/>
  <c r="K89" i="11"/>
  <c r="K90" i="11"/>
  <c r="K91" i="11"/>
  <c r="K92" i="11"/>
  <c r="K93" i="11"/>
  <c r="K94" i="11"/>
  <c r="K95" i="11"/>
  <c r="K96" i="11"/>
  <c r="K97" i="11"/>
  <c r="K98" i="11"/>
  <c r="K99" i="11"/>
  <c r="K100" i="11"/>
  <c r="K101" i="11"/>
  <c r="K102" i="11"/>
  <c r="K103" i="11"/>
  <c r="K104" i="11"/>
  <c r="K105" i="11"/>
  <c r="K106" i="11"/>
  <c r="K107" i="11"/>
  <c r="K108" i="11"/>
  <c r="K109" i="11"/>
  <c r="K110" i="11"/>
  <c r="K111" i="11"/>
  <c r="K112" i="11"/>
  <c r="K113" i="11"/>
  <c r="K114" i="11"/>
  <c r="K115" i="11"/>
  <c r="K116" i="11"/>
  <c r="K117" i="11"/>
  <c r="K118" i="11"/>
  <c r="K119" i="11"/>
  <c r="K120" i="11"/>
  <c r="K121" i="11"/>
  <c r="K122" i="11"/>
  <c r="K123" i="11"/>
  <c r="K124" i="11"/>
  <c r="K125" i="11"/>
  <c r="K126" i="11"/>
  <c r="K127" i="11"/>
  <c r="K128" i="11"/>
  <c r="K129" i="11"/>
  <c r="K130" i="11"/>
  <c r="K131" i="11"/>
  <c r="K132" i="11"/>
  <c r="K133" i="11"/>
  <c r="K134" i="11"/>
  <c r="K135" i="11"/>
  <c r="K136" i="11"/>
  <c r="K137" i="11"/>
  <c r="K138" i="11"/>
  <c r="K139" i="11"/>
  <c r="K140" i="11"/>
  <c r="K141" i="11"/>
  <c r="K142" i="11"/>
  <c r="K143" i="11"/>
  <c r="K144" i="11"/>
  <c r="K145" i="11"/>
  <c r="K146" i="11"/>
  <c r="K147" i="11"/>
  <c r="K148" i="11"/>
  <c r="K149" i="11"/>
  <c r="K150" i="11"/>
  <c r="K151" i="11"/>
  <c r="K152" i="11"/>
  <c r="K153" i="11"/>
  <c r="K154" i="11"/>
  <c r="K3" i="11"/>
  <c r="O4" i="11"/>
  <c r="O5" i="11"/>
  <c r="O6" i="11"/>
  <c r="O7" i="11"/>
  <c r="O8" i="11"/>
  <c r="O9" i="11"/>
  <c r="O10" i="11"/>
  <c r="O11" i="11"/>
  <c r="O12" i="11"/>
  <c r="O13" i="11"/>
  <c r="O14" i="11"/>
  <c r="O15" i="11"/>
  <c r="O16" i="11"/>
  <c r="O17" i="11"/>
  <c r="O18" i="11"/>
  <c r="O19" i="11"/>
  <c r="O20" i="11"/>
  <c r="O21" i="11"/>
  <c r="O22" i="11"/>
  <c r="O23" i="11"/>
  <c r="O24" i="11"/>
  <c r="O25" i="11"/>
  <c r="O26" i="11"/>
  <c r="O27" i="11"/>
  <c r="O28" i="11"/>
  <c r="O29" i="11"/>
  <c r="O30" i="11"/>
  <c r="O31" i="11"/>
  <c r="O32" i="11"/>
  <c r="O33" i="11"/>
  <c r="O34" i="11"/>
  <c r="O35" i="11"/>
  <c r="O36" i="11"/>
  <c r="O37" i="11"/>
  <c r="O38" i="11"/>
  <c r="O39" i="11"/>
  <c r="O40" i="11"/>
  <c r="O41" i="11"/>
  <c r="O42" i="11"/>
  <c r="O43" i="11"/>
  <c r="O44" i="11"/>
  <c r="O45" i="11"/>
  <c r="O46" i="11"/>
  <c r="O47" i="11"/>
  <c r="O48" i="11"/>
  <c r="O49" i="11"/>
  <c r="O50" i="11"/>
  <c r="O51" i="11"/>
  <c r="O52" i="11"/>
  <c r="O53" i="11"/>
  <c r="O54" i="11"/>
  <c r="O55" i="11"/>
  <c r="O56" i="11"/>
  <c r="O57" i="11"/>
  <c r="O58" i="11"/>
  <c r="O59" i="11"/>
  <c r="O60" i="11"/>
  <c r="O61" i="11"/>
  <c r="O62" i="11"/>
  <c r="O63" i="11"/>
  <c r="O64" i="11"/>
  <c r="O65" i="11"/>
  <c r="O66" i="11"/>
  <c r="O67" i="11"/>
  <c r="O68" i="11"/>
  <c r="O69" i="11"/>
  <c r="O70" i="11"/>
  <c r="O71" i="11"/>
  <c r="O72" i="11"/>
  <c r="O73" i="11"/>
  <c r="O74" i="11"/>
  <c r="O75" i="11"/>
  <c r="O76" i="11"/>
  <c r="O77" i="11"/>
  <c r="O78" i="11"/>
  <c r="O79" i="11"/>
  <c r="O80" i="11"/>
  <c r="O81" i="11"/>
  <c r="O82" i="11"/>
  <c r="O83" i="11"/>
  <c r="O84" i="11"/>
  <c r="O85" i="11"/>
  <c r="O86" i="11"/>
  <c r="O87" i="11"/>
  <c r="O88" i="11"/>
  <c r="O89" i="11"/>
  <c r="O90" i="11"/>
  <c r="O91" i="11"/>
  <c r="O92" i="11"/>
  <c r="O93" i="11"/>
  <c r="O94" i="11"/>
  <c r="O95" i="11"/>
  <c r="O96" i="11"/>
  <c r="O97" i="11"/>
  <c r="O98" i="11"/>
  <c r="O99" i="11"/>
  <c r="O100" i="11"/>
  <c r="O101" i="11"/>
  <c r="O102" i="11"/>
  <c r="O103" i="11"/>
  <c r="O104" i="11"/>
  <c r="O105" i="11"/>
  <c r="O106" i="11"/>
  <c r="O107" i="11"/>
  <c r="O108" i="11"/>
  <c r="O109" i="11"/>
  <c r="O110" i="11"/>
  <c r="O111" i="11"/>
  <c r="O112" i="11"/>
  <c r="O113" i="11"/>
  <c r="O114" i="11"/>
  <c r="O115" i="11"/>
  <c r="O116" i="11"/>
  <c r="O117" i="11"/>
  <c r="O118" i="11"/>
  <c r="O119" i="11"/>
  <c r="O120" i="11"/>
  <c r="O121" i="11"/>
  <c r="O122" i="11"/>
  <c r="O123" i="11"/>
  <c r="O124" i="11"/>
  <c r="O125" i="11"/>
  <c r="O126" i="11"/>
  <c r="O127" i="11"/>
  <c r="O128" i="11"/>
  <c r="O129" i="11"/>
  <c r="O130" i="11"/>
  <c r="O131" i="11"/>
  <c r="O132" i="11"/>
  <c r="O133" i="11"/>
  <c r="O134" i="11"/>
  <c r="O135" i="11"/>
  <c r="O136" i="11"/>
  <c r="O137" i="11"/>
  <c r="O138" i="11"/>
  <c r="O139" i="11"/>
  <c r="O140" i="11"/>
  <c r="O141" i="11"/>
  <c r="O142" i="11"/>
  <c r="O143" i="11"/>
  <c r="O144" i="11"/>
  <c r="O145" i="11"/>
  <c r="O146" i="11"/>
  <c r="O147" i="11"/>
  <c r="O148" i="11"/>
  <c r="O149" i="11"/>
  <c r="O150" i="11"/>
  <c r="O151" i="11"/>
  <c r="O152" i="11"/>
  <c r="O153" i="11"/>
  <c r="O154" i="11"/>
  <c r="O3" i="11"/>
  <c r="AF3" i="11"/>
  <c r="AF4" i="11"/>
  <c r="O502" i="11"/>
  <c r="K502" i="11"/>
  <c r="G502" i="11"/>
  <c r="F502" i="11"/>
  <c r="E502" i="11"/>
  <c r="R502" i="11" s="1"/>
  <c r="D502" i="11"/>
  <c r="W502" i="11" s="1"/>
  <c r="C502" i="11"/>
  <c r="B502" i="11"/>
  <c r="X502" i="11" s="1"/>
  <c r="AB502" i="11" s="1"/>
  <c r="A502" i="11"/>
  <c r="O501" i="11"/>
  <c r="K501" i="11"/>
  <c r="V501" i="11"/>
  <c r="G501" i="11"/>
  <c r="F501" i="11"/>
  <c r="E501" i="11"/>
  <c r="U501" i="11" s="1"/>
  <c r="D501" i="11"/>
  <c r="W501" i="11" s="1"/>
  <c r="C501" i="11"/>
  <c r="B501" i="11"/>
  <c r="X501" i="11" s="1"/>
  <c r="AB501" i="11" s="1"/>
  <c r="A501" i="11"/>
  <c r="O500" i="11"/>
  <c r="K500" i="11"/>
  <c r="G500" i="11"/>
  <c r="F500" i="11"/>
  <c r="E500" i="11"/>
  <c r="U500" i="11" s="1"/>
  <c r="D500" i="11"/>
  <c r="W500" i="11" s="1"/>
  <c r="C500" i="11"/>
  <c r="B500" i="11"/>
  <c r="X500" i="11" s="1"/>
  <c r="AB500" i="11" s="1"/>
  <c r="A500" i="11"/>
  <c r="O499" i="11"/>
  <c r="K499" i="11"/>
  <c r="G499" i="11"/>
  <c r="F499" i="11"/>
  <c r="E499" i="11"/>
  <c r="R499" i="11" s="1"/>
  <c r="D499" i="11"/>
  <c r="W499" i="11" s="1"/>
  <c r="C499" i="11"/>
  <c r="B499" i="11"/>
  <c r="S499" i="11" s="1"/>
  <c r="A499" i="11"/>
  <c r="O498" i="11"/>
  <c r="K498" i="11"/>
  <c r="G498" i="11"/>
  <c r="F498" i="11"/>
  <c r="E498" i="11"/>
  <c r="R498" i="11" s="1"/>
  <c r="D498" i="11"/>
  <c r="W498" i="11" s="1"/>
  <c r="C498" i="11"/>
  <c r="B498" i="11"/>
  <c r="S498" i="11" s="1"/>
  <c r="A498" i="11"/>
  <c r="O497" i="11"/>
  <c r="K497" i="11"/>
  <c r="G497" i="11"/>
  <c r="F497" i="11"/>
  <c r="E497" i="11"/>
  <c r="R497" i="11" s="1"/>
  <c r="D497" i="11"/>
  <c r="W497" i="11" s="1"/>
  <c r="C497" i="11"/>
  <c r="B497" i="11"/>
  <c r="X497" i="11" s="1"/>
  <c r="AB497" i="11" s="1"/>
  <c r="A497" i="11"/>
  <c r="O496" i="11"/>
  <c r="K496" i="11"/>
  <c r="G496" i="11"/>
  <c r="F496" i="11"/>
  <c r="E496" i="11"/>
  <c r="U496" i="11" s="1"/>
  <c r="D496" i="11"/>
  <c r="W496" i="11" s="1"/>
  <c r="C496" i="11"/>
  <c r="B496" i="11"/>
  <c r="S496" i="11" s="1"/>
  <c r="A496" i="11"/>
  <c r="O495" i="11"/>
  <c r="K495" i="11"/>
  <c r="G495" i="11"/>
  <c r="F495" i="11"/>
  <c r="E495" i="11"/>
  <c r="U495" i="11" s="1"/>
  <c r="D495" i="11"/>
  <c r="W495" i="11" s="1"/>
  <c r="C495" i="11"/>
  <c r="B495" i="11"/>
  <c r="Q495" i="11" s="1"/>
  <c r="A495" i="11"/>
  <c r="O494" i="11"/>
  <c r="K494" i="11"/>
  <c r="G494" i="11"/>
  <c r="F494" i="11"/>
  <c r="E494" i="11"/>
  <c r="R494" i="11" s="1"/>
  <c r="D494" i="11"/>
  <c r="W494" i="11" s="1"/>
  <c r="C494" i="11"/>
  <c r="B494" i="11"/>
  <c r="X494" i="11" s="1"/>
  <c r="AB494" i="11" s="1"/>
  <c r="A494" i="11"/>
  <c r="O493" i="11"/>
  <c r="K493" i="11"/>
  <c r="G493" i="11"/>
  <c r="F493" i="11"/>
  <c r="E493" i="11"/>
  <c r="R493" i="11" s="1"/>
  <c r="D493" i="11"/>
  <c r="W493" i="11" s="1"/>
  <c r="C493" i="11"/>
  <c r="B493" i="11"/>
  <c r="Q493" i="11" s="1"/>
  <c r="A493" i="11"/>
  <c r="O492" i="11"/>
  <c r="K492" i="11"/>
  <c r="G492" i="11"/>
  <c r="F492" i="11"/>
  <c r="E492" i="11"/>
  <c r="R492" i="11" s="1"/>
  <c r="D492" i="11"/>
  <c r="W492" i="11" s="1"/>
  <c r="C492" i="11"/>
  <c r="B492" i="11"/>
  <c r="S492" i="11" s="1"/>
  <c r="A492" i="11"/>
  <c r="O491" i="11"/>
  <c r="K491" i="11"/>
  <c r="V491" i="11"/>
  <c r="G491" i="11"/>
  <c r="F491" i="11"/>
  <c r="E491" i="11"/>
  <c r="R491" i="11" s="1"/>
  <c r="D491" i="11"/>
  <c r="W491" i="11" s="1"/>
  <c r="C491" i="11"/>
  <c r="B491" i="11"/>
  <c r="X491" i="11" s="1"/>
  <c r="AB491" i="11" s="1"/>
  <c r="A491" i="11"/>
  <c r="O490" i="11"/>
  <c r="K490" i="11"/>
  <c r="G490" i="11"/>
  <c r="F490" i="11"/>
  <c r="E490" i="11"/>
  <c r="U490" i="11" s="1"/>
  <c r="D490" i="11"/>
  <c r="W490" i="11" s="1"/>
  <c r="C490" i="11"/>
  <c r="B490" i="11"/>
  <c r="X490" i="11" s="1"/>
  <c r="AB490" i="11" s="1"/>
  <c r="A490" i="11"/>
  <c r="O489" i="11"/>
  <c r="K489" i="11"/>
  <c r="G489" i="11"/>
  <c r="F489" i="11"/>
  <c r="E489" i="11"/>
  <c r="R489" i="11" s="1"/>
  <c r="D489" i="11"/>
  <c r="W489" i="11" s="1"/>
  <c r="C489" i="11"/>
  <c r="B489" i="11"/>
  <c r="S489" i="11" s="1"/>
  <c r="A489" i="11"/>
  <c r="O488" i="11"/>
  <c r="K488" i="11"/>
  <c r="G488" i="11"/>
  <c r="F488" i="11"/>
  <c r="E488" i="11"/>
  <c r="R488" i="11" s="1"/>
  <c r="D488" i="11"/>
  <c r="W488" i="11" s="1"/>
  <c r="C488" i="11"/>
  <c r="B488" i="11"/>
  <c r="Q488" i="11" s="1"/>
  <c r="A488" i="11"/>
  <c r="O487" i="11"/>
  <c r="K487" i="11"/>
  <c r="G487" i="11"/>
  <c r="F487" i="11"/>
  <c r="E487" i="11"/>
  <c r="U487" i="11" s="1"/>
  <c r="D487" i="11"/>
  <c r="W487" i="11" s="1"/>
  <c r="C487" i="11"/>
  <c r="B487" i="11"/>
  <c r="Q487" i="11" s="1"/>
  <c r="A487" i="11"/>
  <c r="O486" i="11"/>
  <c r="K486" i="11"/>
  <c r="G486" i="11"/>
  <c r="F486" i="11"/>
  <c r="E486" i="11"/>
  <c r="R486" i="11" s="1"/>
  <c r="D486" i="11"/>
  <c r="W486" i="11" s="1"/>
  <c r="C486" i="11"/>
  <c r="B486" i="11"/>
  <c r="X486" i="11" s="1"/>
  <c r="AB486" i="11" s="1"/>
  <c r="A486" i="11"/>
  <c r="O485" i="11"/>
  <c r="K485" i="11"/>
  <c r="G485" i="11"/>
  <c r="F485" i="11"/>
  <c r="E485" i="11"/>
  <c r="R485" i="11" s="1"/>
  <c r="D485" i="11"/>
  <c r="W485" i="11" s="1"/>
  <c r="C485" i="11"/>
  <c r="B485" i="11"/>
  <c r="X485" i="11" s="1"/>
  <c r="AB485" i="11" s="1"/>
  <c r="A485" i="11"/>
  <c r="O484" i="11"/>
  <c r="K484" i="11"/>
  <c r="G484" i="11"/>
  <c r="F484" i="11"/>
  <c r="E484" i="11"/>
  <c r="R484" i="11" s="1"/>
  <c r="D484" i="11"/>
  <c r="W484" i="11" s="1"/>
  <c r="C484" i="11"/>
  <c r="B484" i="11"/>
  <c r="S484" i="11" s="1"/>
  <c r="A484" i="11"/>
  <c r="O483" i="11"/>
  <c r="K483" i="11"/>
  <c r="G483" i="11"/>
  <c r="F483" i="11"/>
  <c r="E483" i="11"/>
  <c r="R483" i="11" s="1"/>
  <c r="D483" i="11"/>
  <c r="W483" i="11" s="1"/>
  <c r="C483" i="11"/>
  <c r="B483" i="11"/>
  <c r="S483" i="11" s="1"/>
  <c r="A483" i="11"/>
  <c r="O482" i="11"/>
  <c r="K482" i="11"/>
  <c r="G482" i="11"/>
  <c r="F482" i="11"/>
  <c r="E482" i="11"/>
  <c r="R482" i="11" s="1"/>
  <c r="D482" i="11"/>
  <c r="W482" i="11" s="1"/>
  <c r="C482" i="11"/>
  <c r="B482" i="11"/>
  <c r="S482" i="11" s="1"/>
  <c r="A482" i="11"/>
  <c r="O481" i="11"/>
  <c r="K481" i="11"/>
  <c r="G481" i="11"/>
  <c r="F481" i="11"/>
  <c r="E481" i="11"/>
  <c r="R481" i="11" s="1"/>
  <c r="D481" i="11"/>
  <c r="W481" i="11" s="1"/>
  <c r="C481" i="11"/>
  <c r="B481" i="11"/>
  <c r="S481" i="11" s="1"/>
  <c r="A481" i="11"/>
  <c r="O480" i="11"/>
  <c r="K480" i="11"/>
  <c r="G480" i="11"/>
  <c r="F480" i="11"/>
  <c r="E480" i="11"/>
  <c r="R480" i="11" s="1"/>
  <c r="D480" i="11"/>
  <c r="W480" i="11" s="1"/>
  <c r="C480" i="11"/>
  <c r="B480" i="11"/>
  <c r="Q480" i="11" s="1"/>
  <c r="A480" i="11"/>
  <c r="O479" i="11"/>
  <c r="K479" i="11"/>
  <c r="G479" i="11"/>
  <c r="F479" i="11"/>
  <c r="E479" i="11"/>
  <c r="U479" i="11" s="1"/>
  <c r="D479" i="11"/>
  <c r="W479" i="11" s="1"/>
  <c r="C479" i="11"/>
  <c r="B479" i="11"/>
  <c r="X479" i="11" s="1"/>
  <c r="AB479" i="11" s="1"/>
  <c r="A479" i="11"/>
  <c r="O478" i="11"/>
  <c r="K478" i="11"/>
  <c r="G478" i="11"/>
  <c r="F478" i="11"/>
  <c r="E478" i="11"/>
  <c r="R478" i="11" s="1"/>
  <c r="D478" i="11"/>
  <c r="W478" i="11" s="1"/>
  <c r="C478" i="11"/>
  <c r="B478" i="11"/>
  <c r="Q478" i="11" s="1"/>
  <c r="A478" i="11"/>
  <c r="O477" i="11"/>
  <c r="K477" i="11"/>
  <c r="G477" i="11"/>
  <c r="F477" i="11"/>
  <c r="E477" i="11"/>
  <c r="U477" i="11" s="1"/>
  <c r="D477" i="11"/>
  <c r="W477" i="11" s="1"/>
  <c r="C477" i="11"/>
  <c r="B477" i="11"/>
  <c r="X477" i="11" s="1"/>
  <c r="AB477" i="11" s="1"/>
  <c r="A477" i="11"/>
  <c r="O476" i="11"/>
  <c r="K476" i="11"/>
  <c r="G476" i="11"/>
  <c r="F476" i="11"/>
  <c r="E476" i="11"/>
  <c r="U476" i="11" s="1"/>
  <c r="D476" i="11"/>
  <c r="W476" i="11" s="1"/>
  <c r="C476" i="11"/>
  <c r="B476" i="11"/>
  <c r="Q476" i="11" s="1"/>
  <c r="A476" i="11"/>
  <c r="O475" i="11"/>
  <c r="K475" i="11"/>
  <c r="G475" i="11"/>
  <c r="F475" i="11"/>
  <c r="E475" i="11"/>
  <c r="U475" i="11" s="1"/>
  <c r="D475" i="11"/>
  <c r="W475" i="11" s="1"/>
  <c r="C475" i="11"/>
  <c r="B475" i="11"/>
  <c r="X475" i="11" s="1"/>
  <c r="AB475" i="11" s="1"/>
  <c r="A475" i="11"/>
  <c r="O474" i="11"/>
  <c r="K474" i="11"/>
  <c r="G474" i="11"/>
  <c r="F474" i="11"/>
  <c r="E474" i="11"/>
  <c r="R474" i="11" s="1"/>
  <c r="D474" i="11"/>
  <c r="W474" i="11" s="1"/>
  <c r="C474" i="11"/>
  <c r="B474" i="11"/>
  <c r="S474" i="11" s="1"/>
  <c r="A474" i="11"/>
  <c r="O473" i="11"/>
  <c r="K473" i="11"/>
  <c r="V473" i="11"/>
  <c r="G473" i="11"/>
  <c r="F473" i="11"/>
  <c r="E473" i="11"/>
  <c r="U473" i="11" s="1"/>
  <c r="D473" i="11"/>
  <c r="W473" i="11" s="1"/>
  <c r="C473" i="11"/>
  <c r="B473" i="11"/>
  <c r="Q473" i="11" s="1"/>
  <c r="A473" i="11"/>
  <c r="O472" i="11"/>
  <c r="K472" i="11"/>
  <c r="G472" i="11"/>
  <c r="F472" i="11"/>
  <c r="E472" i="11"/>
  <c r="R472" i="11" s="1"/>
  <c r="D472" i="11"/>
  <c r="W472" i="11" s="1"/>
  <c r="C472" i="11"/>
  <c r="B472" i="11"/>
  <c r="Q472" i="11" s="1"/>
  <c r="A472" i="11"/>
  <c r="O471" i="11"/>
  <c r="K471" i="11"/>
  <c r="G471" i="11"/>
  <c r="F471" i="11"/>
  <c r="E471" i="11"/>
  <c r="U471" i="11" s="1"/>
  <c r="D471" i="11"/>
  <c r="W471" i="11" s="1"/>
  <c r="C471" i="11"/>
  <c r="B471" i="11"/>
  <c r="S471" i="11" s="1"/>
  <c r="A471" i="11"/>
  <c r="O470" i="11"/>
  <c r="K470" i="11"/>
  <c r="G470" i="11"/>
  <c r="F470" i="11"/>
  <c r="E470" i="11"/>
  <c r="R470" i="11" s="1"/>
  <c r="D470" i="11"/>
  <c r="W470" i="11" s="1"/>
  <c r="C470" i="11"/>
  <c r="B470" i="11"/>
  <c r="S470" i="11" s="1"/>
  <c r="A470" i="11"/>
  <c r="O469" i="11"/>
  <c r="K469" i="11"/>
  <c r="V469" i="11"/>
  <c r="G469" i="11"/>
  <c r="F469" i="11"/>
  <c r="E469" i="11"/>
  <c r="U469" i="11" s="1"/>
  <c r="D469" i="11"/>
  <c r="W469" i="11" s="1"/>
  <c r="C469" i="11"/>
  <c r="B469" i="11"/>
  <c r="X469" i="11" s="1"/>
  <c r="AB469" i="11" s="1"/>
  <c r="A469" i="11"/>
  <c r="O468" i="11"/>
  <c r="K468" i="11"/>
  <c r="G468" i="11"/>
  <c r="F468" i="11"/>
  <c r="E468" i="11"/>
  <c r="R468" i="11" s="1"/>
  <c r="D468" i="11"/>
  <c r="W468" i="11" s="1"/>
  <c r="C468" i="11"/>
  <c r="B468" i="11"/>
  <c r="S468" i="11" s="1"/>
  <c r="A468" i="11"/>
  <c r="O467" i="11"/>
  <c r="K467" i="11"/>
  <c r="G467" i="11"/>
  <c r="F467" i="11"/>
  <c r="E467" i="11"/>
  <c r="R467" i="11" s="1"/>
  <c r="D467" i="11"/>
  <c r="W467" i="11" s="1"/>
  <c r="C467" i="11"/>
  <c r="B467" i="11"/>
  <c r="Q467" i="11" s="1"/>
  <c r="A467" i="11"/>
  <c r="O466" i="11"/>
  <c r="K466" i="11"/>
  <c r="G466" i="11"/>
  <c r="F466" i="11"/>
  <c r="E466" i="11"/>
  <c r="U466" i="11" s="1"/>
  <c r="D466" i="11"/>
  <c r="W466" i="11" s="1"/>
  <c r="C466" i="11"/>
  <c r="B466" i="11"/>
  <c r="S466" i="11" s="1"/>
  <c r="A466" i="11"/>
  <c r="O465" i="11"/>
  <c r="K465" i="11"/>
  <c r="G465" i="11"/>
  <c r="F465" i="11"/>
  <c r="E465" i="11"/>
  <c r="U465" i="11" s="1"/>
  <c r="D465" i="11"/>
  <c r="W465" i="11" s="1"/>
  <c r="C465" i="11"/>
  <c r="B465" i="11"/>
  <c r="S465" i="11" s="1"/>
  <c r="A465" i="11"/>
  <c r="O464" i="11"/>
  <c r="K464" i="11"/>
  <c r="G464" i="11"/>
  <c r="F464" i="11"/>
  <c r="E464" i="11"/>
  <c r="U464" i="11" s="1"/>
  <c r="D464" i="11"/>
  <c r="W464" i="11" s="1"/>
  <c r="C464" i="11"/>
  <c r="B464" i="11"/>
  <c r="X464" i="11" s="1"/>
  <c r="AB464" i="11" s="1"/>
  <c r="A464" i="11"/>
  <c r="O463" i="11"/>
  <c r="K463" i="11"/>
  <c r="G463" i="11"/>
  <c r="F463" i="11"/>
  <c r="E463" i="11"/>
  <c r="U463" i="11" s="1"/>
  <c r="D463" i="11"/>
  <c r="W463" i="11" s="1"/>
  <c r="C463" i="11"/>
  <c r="B463" i="11"/>
  <c r="X463" i="11" s="1"/>
  <c r="AB463" i="11" s="1"/>
  <c r="A463" i="11"/>
  <c r="O462" i="11"/>
  <c r="K462" i="11"/>
  <c r="G462" i="11"/>
  <c r="F462" i="11"/>
  <c r="E462" i="11"/>
  <c r="U462" i="11" s="1"/>
  <c r="D462" i="11"/>
  <c r="W462" i="11" s="1"/>
  <c r="C462" i="11"/>
  <c r="B462" i="11"/>
  <c r="S462" i="11" s="1"/>
  <c r="A462" i="11"/>
  <c r="O461" i="11"/>
  <c r="K461" i="11"/>
  <c r="G461" i="11"/>
  <c r="F461" i="11"/>
  <c r="E461" i="11"/>
  <c r="R461" i="11" s="1"/>
  <c r="D461" i="11"/>
  <c r="W461" i="11" s="1"/>
  <c r="C461" i="11"/>
  <c r="B461" i="11"/>
  <c r="S461" i="11" s="1"/>
  <c r="A461" i="11"/>
  <c r="O460" i="11"/>
  <c r="K460" i="11"/>
  <c r="G460" i="11"/>
  <c r="F460" i="11"/>
  <c r="E460" i="11"/>
  <c r="R460" i="11" s="1"/>
  <c r="D460" i="11"/>
  <c r="W460" i="11" s="1"/>
  <c r="C460" i="11"/>
  <c r="B460" i="11"/>
  <c r="X460" i="11" s="1"/>
  <c r="AB460" i="11" s="1"/>
  <c r="A460" i="11"/>
  <c r="O459" i="11"/>
  <c r="K459" i="11"/>
  <c r="G459" i="11"/>
  <c r="F459" i="11"/>
  <c r="E459" i="11"/>
  <c r="R459" i="11" s="1"/>
  <c r="D459" i="11"/>
  <c r="W459" i="11" s="1"/>
  <c r="C459" i="11"/>
  <c r="B459" i="11"/>
  <c r="S459" i="11" s="1"/>
  <c r="A459" i="11"/>
  <c r="O458" i="11"/>
  <c r="K458" i="11"/>
  <c r="G458" i="11"/>
  <c r="F458" i="11"/>
  <c r="E458" i="11"/>
  <c r="R458" i="11" s="1"/>
  <c r="D458" i="11"/>
  <c r="W458" i="11" s="1"/>
  <c r="C458" i="11"/>
  <c r="B458" i="11"/>
  <c r="Q458" i="11" s="1"/>
  <c r="A458" i="11"/>
  <c r="O457" i="11"/>
  <c r="K457" i="11"/>
  <c r="V457" i="11"/>
  <c r="G457" i="11"/>
  <c r="F457" i="11"/>
  <c r="E457" i="11"/>
  <c r="R457" i="11" s="1"/>
  <c r="D457" i="11"/>
  <c r="W457" i="11" s="1"/>
  <c r="C457" i="11"/>
  <c r="B457" i="11"/>
  <c r="X457" i="11" s="1"/>
  <c r="AB457" i="11" s="1"/>
  <c r="A457" i="11"/>
  <c r="O456" i="11"/>
  <c r="K456" i="11"/>
  <c r="G456" i="11"/>
  <c r="F456" i="11"/>
  <c r="E456" i="11"/>
  <c r="R456" i="11" s="1"/>
  <c r="D456" i="11"/>
  <c r="W456" i="11" s="1"/>
  <c r="C456" i="11"/>
  <c r="B456" i="11"/>
  <c r="X456" i="11" s="1"/>
  <c r="AB456" i="11" s="1"/>
  <c r="A456" i="11"/>
  <c r="O455" i="11"/>
  <c r="K455" i="11"/>
  <c r="G455" i="11"/>
  <c r="F455" i="11"/>
  <c r="E455" i="11"/>
  <c r="U455" i="11" s="1"/>
  <c r="D455" i="11"/>
  <c r="W455" i="11" s="1"/>
  <c r="C455" i="11"/>
  <c r="B455" i="11"/>
  <c r="X455" i="11" s="1"/>
  <c r="AB455" i="11" s="1"/>
  <c r="A455" i="11"/>
  <c r="O454" i="11"/>
  <c r="K454" i="11"/>
  <c r="G454" i="11"/>
  <c r="F454" i="11"/>
  <c r="E454" i="11"/>
  <c r="R454" i="11" s="1"/>
  <c r="D454" i="11"/>
  <c r="W454" i="11" s="1"/>
  <c r="C454" i="11"/>
  <c r="B454" i="11"/>
  <c r="S454" i="11" s="1"/>
  <c r="A454" i="11"/>
  <c r="O453" i="11"/>
  <c r="K453" i="11"/>
  <c r="G453" i="11"/>
  <c r="F453" i="11"/>
  <c r="E453" i="11"/>
  <c r="U453" i="11" s="1"/>
  <c r="D453" i="11"/>
  <c r="W453" i="11" s="1"/>
  <c r="C453" i="11"/>
  <c r="B453" i="11"/>
  <c r="X453" i="11" s="1"/>
  <c r="AB453" i="11" s="1"/>
  <c r="A453" i="11"/>
  <c r="O452" i="11"/>
  <c r="K452" i="11"/>
  <c r="G452" i="11"/>
  <c r="F452" i="11"/>
  <c r="E452" i="11"/>
  <c r="R452" i="11" s="1"/>
  <c r="D452" i="11"/>
  <c r="W452" i="11" s="1"/>
  <c r="C452" i="11"/>
  <c r="B452" i="11"/>
  <c r="Q452" i="11" s="1"/>
  <c r="A452" i="11"/>
  <c r="O451" i="11"/>
  <c r="K451" i="11"/>
  <c r="G451" i="11"/>
  <c r="F451" i="11"/>
  <c r="E451" i="11"/>
  <c r="R451" i="11" s="1"/>
  <c r="D451" i="11"/>
  <c r="W451" i="11" s="1"/>
  <c r="C451" i="11"/>
  <c r="B451" i="11"/>
  <c r="X451" i="11" s="1"/>
  <c r="AB451" i="11" s="1"/>
  <c r="A451" i="11"/>
  <c r="O450" i="11"/>
  <c r="K450" i="11"/>
  <c r="G450" i="11"/>
  <c r="F450" i="11"/>
  <c r="E450" i="11"/>
  <c r="U450" i="11" s="1"/>
  <c r="D450" i="11"/>
  <c r="W450" i="11" s="1"/>
  <c r="C450" i="11"/>
  <c r="B450" i="11"/>
  <c r="X450" i="11" s="1"/>
  <c r="AB450" i="11" s="1"/>
  <c r="A450" i="11"/>
  <c r="O449" i="11"/>
  <c r="K449" i="11"/>
  <c r="V449" i="11"/>
  <c r="G449" i="11"/>
  <c r="F449" i="11"/>
  <c r="E449" i="11"/>
  <c r="U449" i="11" s="1"/>
  <c r="D449" i="11"/>
  <c r="W449" i="11" s="1"/>
  <c r="C449" i="11"/>
  <c r="B449" i="11"/>
  <c r="Q449" i="11" s="1"/>
  <c r="A449" i="11"/>
  <c r="O448" i="11"/>
  <c r="K448" i="11"/>
  <c r="G448" i="11"/>
  <c r="F448" i="11"/>
  <c r="E448" i="11"/>
  <c r="R448" i="11" s="1"/>
  <c r="D448" i="11"/>
  <c r="W448" i="11" s="1"/>
  <c r="C448" i="11"/>
  <c r="B448" i="11"/>
  <c r="X448" i="11" s="1"/>
  <c r="AB448" i="11" s="1"/>
  <c r="A448" i="11"/>
  <c r="O447" i="11"/>
  <c r="K447" i="11"/>
  <c r="G447" i="11"/>
  <c r="F447" i="11"/>
  <c r="E447" i="11"/>
  <c r="R447" i="11" s="1"/>
  <c r="D447" i="11"/>
  <c r="W447" i="11" s="1"/>
  <c r="C447" i="11"/>
  <c r="B447" i="11"/>
  <c r="Q447" i="11" s="1"/>
  <c r="A447" i="11"/>
  <c r="O446" i="11"/>
  <c r="K446" i="11"/>
  <c r="G446" i="11"/>
  <c r="F446" i="11"/>
  <c r="E446" i="11"/>
  <c r="R446" i="11" s="1"/>
  <c r="D446" i="11"/>
  <c r="W446" i="11" s="1"/>
  <c r="C446" i="11"/>
  <c r="B446" i="11"/>
  <c r="S446" i="11" s="1"/>
  <c r="A446" i="11"/>
  <c r="O445" i="11"/>
  <c r="K445" i="11"/>
  <c r="G445" i="11"/>
  <c r="F445" i="11"/>
  <c r="E445" i="11"/>
  <c r="R445" i="11" s="1"/>
  <c r="D445" i="11"/>
  <c r="W445" i="11" s="1"/>
  <c r="C445" i="11"/>
  <c r="B445" i="11"/>
  <c r="S445" i="11" s="1"/>
  <c r="A445" i="11"/>
  <c r="O444" i="11"/>
  <c r="K444" i="11"/>
  <c r="G444" i="11"/>
  <c r="F444" i="11"/>
  <c r="E444" i="11"/>
  <c r="U444" i="11" s="1"/>
  <c r="D444" i="11"/>
  <c r="W444" i="11" s="1"/>
  <c r="C444" i="11"/>
  <c r="B444" i="11"/>
  <c r="S444" i="11" s="1"/>
  <c r="A444" i="11"/>
  <c r="O443" i="11"/>
  <c r="K443" i="11"/>
  <c r="G443" i="11"/>
  <c r="F443" i="11"/>
  <c r="E443" i="11"/>
  <c r="U443" i="11" s="1"/>
  <c r="D443" i="11"/>
  <c r="W443" i="11" s="1"/>
  <c r="C443" i="11"/>
  <c r="B443" i="11"/>
  <c r="X443" i="11" s="1"/>
  <c r="AB443" i="11" s="1"/>
  <c r="A443" i="11"/>
  <c r="O442" i="11"/>
  <c r="K442" i="11"/>
  <c r="G442" i="11"/>
  <c r="F442" i="11"/>
  <c r="E442" i="11"/>
  <c r="R442" i="11" s="1"/>
  <c r="D442" i="11"/>
  <c r="W442" i="11" s="1"/>
  <c r="C442" i="11"/>
  <c r="B442" i="11"/>
  <c r="X442" i="11" s="1"/>
  <c r="AB442" i="11" s="1"/>
  <c r="A442" i="11"/>
  <c r="O441" i="11"/>
  <c r="K441" i="11"/>
  <c r="V441" i="11"/>
  <c r="G441" i="11"/>
  <c r="F441" i="11"/>
  <c r="E441" i="11"/>
  <c r="R441" i="11" s="1"/>
  <c r="D441" i="11"/>
  <c r="W441" i="11" s="1"/>
  <c r="C441" i="11"/>
  <c r="B441" i="11"/>
  <c r="Q441" i="11" s="1"/>
  <c r="A441" i="11"/>
  <c r="O440" i="11"/>
  <c r="K440" i="11"/>
  <c r="G440" i="11"/>
  <c r="F440" i="11"/>
  <c r="E440" i="11"/>
  <c r="U440" i="11" s="1"/>
  <c r="D440" i="11"/>
  <c r="W440" i="11" s="1"/>
  <c r="C440" i="11"/>
  <c r="B440" i="11"/>
  <c r="Q440" i="11" s="1"/>
  <c r="A440" i="11"/>
  <c r="O439" i="11"/>
  <c r="K439" i="11"/>
  <c r="G439" i="11"/>
  <c r="F439" i="11"/>
  <c r="E439" i="11"/>
  <c r="U439" i="11" s="1"/>
  <c r="D439" i="11"/>
  <c r="W439" i="11" s="1"/>
  <c r="C439" i="11"/>
  <c r="B439" i="11"/>
  <c r="S439" i="11" s="1"/>
  <c r="A439" i="11"/>
  <c r="O438" i="11"/>
  <c r="K438" i="11"/>
  <c r="G438" i="11"/>
  <c r="F438" i="11"/>
  <c r="E438" i="11"/>
  <c r="U438" i="11" s="1"/>
  <c r="D438" i="11"/>
  <c r="W438" i="11" s="1"/>
  <c r="C438" i="11"/>
  <c r="B438" i="11"/>
  <c r="S438" i="11" s="1"/>
  <c r="A438" i="11"/>
  <c r="O437" i="11"/>
  <c r="K437" i="11"/>
  <c r="V437" i="11"/>
  <c r="G437" i="11"/>
  <c r="F437" i="11"/>
  <c r="E437" i="11"/>
  <c r="U437" i="11" s="1"/>
  <c r="D437" i="11"/>
  <c r="W437" i="11" s="1"/>
  <c r="C437" i="11"/>
  <c r="B437" i="11"/>
  <c r="X437" i="11" s="1"/>
  <c r="AB437" i="11" s="1"/>
  <c r="A437" i="11"/>
  <c r="O436" i="11"/>
  <c r="K436" i="11"/>
  <c r="G436" i="11"/>
  <c r="F436" i="11"/>
  <c r="E436" i="11"/>
  <c r="R436" i="11" s="1"/>
  <c r="D436" i="11"/>
  <c r="W436" i="11" s="1"/>
  <c r="C436" i="11"/>
  <c r="B436" i="11"/>
  <c r="S436" i="11" s="1"/>
  <c r="A436" i="11"/>
  <c r="O435" i="11"/>
  <c r="K435" i="11"/>
  <c r="G435" i="11"/>
  <c r="F435" i="11"/>
  <c r="E435" i="11"/>
  <c r="R435" i="11" s="1"/>
  <c r="D435" i="11"/>
  <c r="W435" i="11" s="1"/>
  <c r="C435" i="11"/>
  <c r="B435" i="11"/>
  <c r="S435" i="11" s="1"/>
  <c r="A435" i="11"/>
  <c r="O434" i="11"/>
  <c r="K434" i="11"/>
  <c r="G434" i="11"/>
  <c r="F434" i="11"/>
  <c r="E434" i="11"/>
  <c r="U434" i="11" s="1"/>
  <c r="D434" i="11"/>
  <c r="W434" i="11" s="1"/>
  <c r="C434" i="11"/>
  <c r="B434" i="11"/>
  <c r="S434" i="11" s="1"/>
  <c r="A434" i="11"/>
  <c r="O433" i="11"/>
  <c r="K433" i="11"/>
  <c r="G433" i="11"/>
  <c r="F433" i="11"/>
  <c r="E433" i="11"/>
  <c r="R433" i="11" s="1"/>
  <c r="D433" i="11"/>
  <c r="W433" i="11" s="1"/>
  <c r="C433" i="11"/>
  <c r="B433" i="11"/>
  <c r="S433" i="11" s="1"/>
  <c r="A433" i="11"/>
  <c r="O432" i="11"/>
  <c r="K432" i="11"/>
  <c r="G432" i="11"/>
  <c r="F432" i="11"/>
  <c r="E432" i="11"/>
  <c r="U432" i="11" s="1"/>
  <c r="D432" i="11"/>
  <c r="W432" i="11" s="1"/>
  <c r="C432" i="11"/>
  <c r="B432" i="11"/>
  <c r="X432" i="11" s="1"/>
  <c r="AB432" i="11" s="1"/>
  <c r="A432" i="11"/>
  <c r="O431" i="11"/>
  <c r="K431" i="11"/>
  <c r="G431" i="11"/>
  <c r="F431" i="11"/>
  <c r="E431" i="11"/>
  <c r="R431" i="11" s="1"/>
  <c r="D431" i="11"/>
  <c r="W431" i="11" s="1"/>
  <c r="C431" i="11"/>
  <c r="B431" i="11"/>
  <c r="Q431" i="11" s="1"/>
  <c r="A431" i="11"/>
  <c r="O430" i="11"/>
  <c r="K430" i="11"/>
  <c r="G430" i="11"/>
  <c r="F430" i="11"/>
  <c r="E430" i="11"/>
  <c r="U430" i="11" s="1"/>
  <c r="D430" i="11"/>
  <c r="W430" i="11" s="1"/>
  <c r="C430" i="11"/>
  <c r="B430" i="11"/>
  <c r="S430" i="11" s="1"/>
  <c r="A430" i="11"/>
  <c r="O429" i="11"/>
  <c r="K429" i="11"/>
  <c r="V429" i="11"/>
  <c r="G429" i="11"/>
  <c r="F429" i="11"/>
  <c r="E429" i="11"/>
  <c r="U429" i="11" s="1"/>
  <c r="D429" i="11"/>
  <c r="W429" i="11" s="1"/>
  <c r="C429" i="11"/>
  <c r="B429" i="11"/>
  <c r="X429" i="11" s="1"/>
  <c r="AB429" i="11" s="1"/>
  <c r="A429" i="11"/>
  <c r="O428" i="11"/>
  <c r="K428" i="11"/>
  <c r="G428" i="11"/>
  <c r="F428" i="11"/>
  <c r="E428" i="11"/>
  <c r="R428" i="11" s="1"/>
  <c r="D428" i="11"/>
  <c r="C428" i="11"/>
  <c r="B428" i="11"/>
  <c r="Q428" i="11" s="1"/>
  <c r="A428" i="11"/>
  <c r="O427" i="11"/>
  <c r="K427" i="11"/>
  <c r="G427" i="11"/>
  <c r="F427" i="11"/>
  <c r="E427" i="11"/>
  <c r="R427" i="11" s="1"/>
  <c r="D427" i="11"/>
  <c r="W427" i="11" s="1"/>
  <c r="C427" i="11"/>
  <c r="B427" i="11"/>
  <c r="X427" i="11" s="1"/>
  <c r="AB427" i="11" s="1"/>
  <c r="A427" i="11"/>
  <c r="O426" i="11"/>
  <c r="K426" i="11"/>
  <c r="G426" i="11"/>
  <c r="F426" i="11"/>
  <c r="E426" i="11"/>
  <c r="R426" i="11" s="1"/>
  <c r="D426" i="11"/>
  <c r="W426" i="11" s="1"/>
  <c r="C426" i="11"/>
  <c r="B426" i="11"/>
  <c r="X426" i="11" s="1"/>
  <c r="AB426" i="11" s="1"/>
  <c r="A426" i="11"/>
  <c r="O425" i="11"/>
  <c r="K425" i="11"/>
  <c r="G425" i="11"/>
  <c r="F425" i="11"/>
  <c r="E425" i="11"/>
  <c r="R425" i="11" s="1"/>
  <c r="D425" i="11"/>
  <c r="W425" i="11" s="1"/>
  <c r="C425" i="11"/>
  <c r="B425" i="11"/>
  <c r="Q425" i="11" s="1"/>
  <c r="A425" i="11"/>
  <c r="O424" i="11"/>
  <c r="K424" i="11"/>
  <c r="G424" i="11"/>
  <c r="F424" i="11"/>
  <c r="E424" i="11"/>
  <c r="R424" i="11" s="1"/>
  <c r="D424" i="11"/>
  <c r="W424" i="11" s="1"/>
  <c r="C424" i="11"/>
  <c r="B424" i="11"/>
  <c r="S424" i="11" s="1"/>
  <c r="A424" i="11"/>
  <c r="O423" i="11"/>
  <c r="K423" i="11"/>
  <c r="V423" i="11"/>
  <c r="G423" i="11"/>
  <c r="F423" i="11"/>
  <c r="E423" i="11"/>
  <c r="U423" i="11" s="1"/>
  <c r="D423" i="11"/>
  <c r="W423" i="11" s="1"/>
  <c r="C423" i="11"/>
  <c r="B423" i="11"/>
  <c r="Q423" i="11" s="1"/>
  <c r="A423" i="11"/>
  <c r="O422" i="11"/>
  <c r="K422" i="11"/>
  <c r="G422" i="11"/>
  <c r="F422" i="11"/>
  <c r="E422" i="11"/>
  <c r="R422" i="11" s="1"/>
  <c r="D422" i="11"/>
  <c r="W422" i="11" s="1"/>
  <c r="C422" i="11"/>
  <c r="B422" i="11"/>
  <c r="X422" i="11" s="1"/>
  <c r="AB422" i="11" s="1"/>
  <c r="A422" i="11"/>
  <c r="O421" i="11"/>
  <c r="K421" i="11"/>
  <c r="G421" i="11"/>
  <c r="F421" i="11"/>
  <c r="E421" i="11"/>
  <c r="R421" i="11" s="1"/>
  <c r="D421" i="11"/>
  <c r="W421" i="11" s="1"/>
  <c r="C421" i="11"/>
  <c r="B421" i="11"/>
  <c r="S421" i="11" s="1"/>
  <c r="A421" i="11"/>
  <c r="O420" i="11"/>
  <c r="K420" i="11"/>
  <c r="G420" i="11"/>
  <c r="F420" i="11"/>
  <c r="E420" i="11"/>
  <c r="R420" i="11" s="1"/>
  <c r="D420" i="11"/>
  <c r="W420" i="11" s="1"/>
  <c r="C420" i="11"/>
  <c r="B420" i="11"/>
  <c r="X420" i="11" s="1"/>
  <c r="AB420" i="11" s="1"/>
  <c r="A420" i="11"/>
  <c r="O419" i="11"/>
  <c r="K419" i="11"/>
  <c r="G419" i="11"/>
  <c r="F419" i="11"/>
  <c r="E419" i="11"/>
  <c r="U419" i="11" s="1"/>
  <c r="D419" i="11"/>
  <c r="W419" i="11" s="1"/>
  <c r="C419" i="11"/>
  <c r="B419" i="11"/>
  <c r="X419" i="11" s="1"/>
  <c r="AB419" i="11" s="1"/>
  <c r="A419" i="11"/>
  <c r="O418" i="11"/>
  <c r="K418" i="11"/>
  <c r="V418" i="11"/>
  <c r="G418" i="11"/>
  <c r="F418" i="11"/>
  <c r="E418" i="11"/>
  <c r="R418" i="11" s="1"/>
  <c r="D418" i="11"/>
  <c r="W418" i="11" s="1"/>
  <c r="C418" i="11"/>
  <c r="B418" i="11"/>
  <c r="Q418" i="11" s="1"/>
  <c r="A418" i="11"/>
  <c r="O417" i="11"/>
  <c r="K417" i="11"/>
  <c r="G417" i="11"/>
  <c r="F417" i="11"/>
  <c r="E417" i="11"/>
  <c r="R417" i="11" s="1"/>
  <c r="D417" i="11"/>
  <c r="W417" i="11" s="1"/>
  <c r="C417" i="11"/>
  <c r="B417" i="11"/>
  <c r="Q417" i="11" s="1"/>
  <c r="A417" i="11"/>
  <c r="O416" i="11"/>
  <c r="K416" i="11"/>
  <c r="G416" i="11"/>
  <c r="F416" i="11"/>
  <c r="E416" i="11"/>
  <c r="R416" i="11" s="1"/>
  <c r="D416" i="11"/>
  <c r="W416" i="11" s="1"/>
  <c r="C416" i="11"/>
  <c r="B416" i="11"/>
  <c r="X416" i="11" s="1"/>
  <c r="AB416" i="11" s="1"/>
  <c r="A416" i="11"/>
  <c r="O415" i="11"/>
  <c r="K415" i="11"/>
  <c r="G415" i="11"/>
  <c r="F415" i="11"/>
  <c r="E415" i="11"/>
  <c r="U415" i="11" s="1"/>
  <c r="D415" i="11"/>
  <c r="W415" i="11" s="1"/>
  <c r="C415" i="11"/>
  <c r="B415" i="11"/>
  <c r="Q415" i="11" s="1"/>
  <c r="A415" i="11"/>
  <c r="O414" i="11"/>
  <c r="K414" i="11"/>
  <c r="G414" i="11"/>
  <c r="F414" i="11"/>
  <c r="E414" i="11"/>
  <c r="U414" i="11" s="1"/>
  <c r="D414" i="11"/>
  <c r="W414" i="11" s="1"/>
  <c r="C414" i="11"/>
  <c r="B414" i="11"/>
  <c r="Q414" i="11" s="1"/>
  <c r="A414" i="11"/>
  <c r="O413" i="11"/>
  <c r="K413" i="11"/>
  <c r="V413" i="11"/>
  <c r="G413" i="11"/>
  <c r="F413" i="11"/>
  <c r="E413" i="11"/>
  <c r="U413" i="11" s="1"/>
  <c r="D413" i="11"/>
  <c r="W413" i="11" s="1"/>
  <c r="C413" i="11"/>
  <c r="B413" i="11"/>
  <c r="Q413" i="11" s="1"/>
  <c r="A413" i="11"/>
  <c r="O412" i="11"/>
  <c r="K412" i="11"/>
  <c r="G412" i="11"/>
  <c r="F412" i="11"/>
  <c r="E412" i="11"/>
  <c r="R412" i="11" s="1"/>
  <c r="D412" i="11"/>
  <c r="W412" i="11" s="1"/>
  <c r="C412" i="11"/>
  <c r="B412" i="11"/>
  <c r="Q412" i="11" s="1"/>
  <c r="A412" i="11"/>
  <c r="O411" i="11"/>
  <c r="K411" i="11"/>
  <c r="G411" i="11"/>
  <c r="F411" i="11"/>
  <c r="E411" i="11"/>
  <c r="R411" i="11" s="1"/>
  <c r="D411" i="11"/>
  <c r="W411" i="11" s="1"/>
  <c r="C411" i="11"/>
  <c r="B411" i="11"/>
  <c r="Q411" i="11" s="1"/>
  <c r="A411" i="11"/>
  <c r="O410" i="11"/>
  <c r="K410" i="11"/>
  <c r="G410" i="11"/>
  <c r="F410" i="11"/>
  <c r="E410" i="11"/>
  <c r="U410" i="11" s="1"/>
  <c r="D410" i="11"/>
  <c r="W410" i="11" s="1"/>
  <c r="C410" i="11"/>
  <c r="B410" i="11"/>
  <c r="X410" i="11" s="1"/>
  <c r="AB410" i="11" s="1"/>
  <c r="A410" i="11"/>
  <c r="O409" i="11"/>
  <c r="K409" i="11"/>
  <c r="G409" i="11"/>
  <c r="F409" i="11"/>
  <c r="E409" i="11"/>
  <c r="U409" i="11" s="1"/>
  <c r="D409" i="11"/>
  <c r="W409" i="11" s="1"/>
  <c r="C409" i="11"/>
  <c r="B409" i="11"/>
  <c r="S409" i="11" s="1"/>
  <c r="A409" i="11"/>
  <c r="O408" i="11"/>
  <c r="K408" i="11"/>
  <c r="V408" i="11"/>
  <c r="G408" i="11"/>
  <c r="F408" i="11"/>
  <c r="E408" i="11"/>
  <c r="U408" i="11" s="1"/>
  <c r="D408" i="11"/>
  <c r="W408" i="11" s="1"/>
  <c r="C408" i="11"/>
  <c r="B408" i="11"/>
  <c r="S408" i="11" s="1"/>
  <c r="A408" i="11"/>
  <c r="O407" i="11"/>
  <c r="K407" i="11"/>
  <c r="G407" i="11"/>
  <c r="F407" i="11"/>
  <c r="E407" i="11"/>
  <c r="R407" i="11" s="1"/>
  <c r="D407" i="11"/>
  <c r="W407" i="11" s="1"/>
  <c r="C407" i="11"/>
  <c r="B407" i="11"/>
  <c r="S407" i="11" s="1"/>
  <c r="A407" i="11"/>
  <c r="O406" i="11"/>
  <c r="K406" i="11"/>
  <c r="G406" i="11"/>
  <c r="F406" i="11"/>
  <c r="E406" i="11"/>
  <c r="U406" i="11" s="1"/>
  <c r="D406" i="11"/>
  <c r="W406" i="11" s="1"/>
  <c r="C406" i="11"/>
  <c r="B406" i="11"/>
  <c r="X406" i="11" s="1"/>
  <c r="AB406" i="11" s="1"/>
  <c r="A406" i="11"/>
  <c r="O405" i="11"/>
  <c r="K405" i="11"/>
  <c r="G405" i="11"/>
  <c r="F405" i="11"/>
  <c r="E405" i="11"/>
  <c r="R405" i="11" s="1"/>
  <c r="D405" i="11"/>
  <c r="W405" i="11" s="1"/>
  <c r="C405" i="11"/>
  <c r="B405" i="11"/>
  <c r="X405" i="11" s="1"/>
  <c r="AB405" i="11" s="1"/>
  <c r="A405" i="11"/>
  <c r="O404" i="11"/>
  <c r="K404" i="11"/>
  <c r="G404" i="11"/>
  <c r="F404" i="11"/>
  <c r="E404" i="11"/>
  <c r="R404" i="11" s="1"/>
  <c r="D404" i="11"/>
  <c r="W404" i="11" s="1"/>
  <c r="C404" i="11"/>
  <c r="B404" i="11"/>
  <c r="Q404" i="11" s="1"/>
  <c r="A404" i="11"/>
  <c r="O403" i="11"/>
  <c r="K403" i="11"/>
  <c r="G403" i="11"/>
  <c r="F403" i="11"/>
  <c r="E403" i="11"/>
  <c r="R403" i="11" s="1"/>
  <c r="D403" i="11"/>
  <c r="W403" i="11" s="1"/>
  <c r="C403" i="11"/>
  <c r="B403" i="11"/>
  <c r="S403" i="11" s="1"/>
  <c r="A403" i="11"/>
  <c r="O402" i="11"/>
  <c r="K402" i="11"/>
  <c r="G402" i="11"/>
  <c r="F402" i="11"/>
  <c r="E402" i="11"/>
  <c r="R402" i="11" s="1"/>
  <c r="D402" i="11"/>
  <c r="W402" i="11" s="1"/>
  <c r="C402" i="11"/>
  <c r="B402" i="11"/>
  <c r="S402" i="11" s="1"/>
  <c r="A402" i="11"/>
  <c r="O401" i="11"/>
  <c r="K401" i="11"/>
  <c r="G401" i="11"/>
  <c r="F401" i="11"/>
  <c r="E401" i="11"/>
  <c r="R401" i="11" s="1"/>
  <c r="D401" i="11"/>
  <c r="W401" i="11" s="1"/>
  <c r="C401" i="11"/>
  <c r="B401" i="11"/>
  <c r="S401" i="11" s="1"/>
  <c r="A401" i="11"/>
  <c r="O400" i="11"/>
  <c r="K400" i="11"/>
  <c r="G400" i="11"/>
  <c r="F400" i="11"/>
  <c r="E400" i="11"/>
  <c r="U400" i="11" s="1"/>
  <c r="D400" i="11"/>
  <c r="W400" i="11" s="1"/>
  <c r="C400" i="11"/>
  <c r="B400" i="11"/>
  <c r="S400" i="11" s="1"/>
  <c r="A400" i="11"/>
  <c r="O399" i="11"/>
  <c r="K399" i="11"/>
  <c r="G399" i="11"/>
  <c r="F399" i="11"/>
  <c r="E399" i="11"/>
  <c r="R399" i="11" s="1"/>
  <c r="D399" i="11"/>
  <c r="W399" i="11" s="1"/>
  <c r="C399" i="11"/>
  <c r="B399" i="11"/>
  <c r="S399" i="11" s="1"/>
  <c r="A399" i="11"/>
  <c r="O398" i="11"/>
  <c r="K398" i="11"/>
  <c r="G398" i="11"/>
  <c r="F398" i="11"/>
  <c r="E398" i="11"/>
  <c r="R398" i="11" s="1"/>
  <c r="D398" i="11"/>
  <c r="W398" i="11" s="1"/>
  <c r="C398" i="11"/>
  <c r="B398" i="11"/>
  <c r="X398" i="11" s="1"/>
  <c r="AB398" i="11" s="1"/>
  <c r="A398" i="11"/>
  <c r="O397" i="11"/>
  <c r="K397" i="11"/>
  <c r="V397" i="11"/>
  <c r="G397" i="11"/>
  <c r="F397" i="11"/>
  <c r="E397" i="11"/>
  <c r="R397" i="11" s="1"/>
  <c r="D397" i="11"/>
  <c r="W397" i="11" s="1"/>
  <c r="C397" i="11"/>
  <c r="B397" i="11"/>
  <c r="S397" i="11" s="1"/>
  <c r="A397" i="11"/>
  <c r="O396" i="11"/>
  <c r="K396" i="11"/>
  <c r="G396" i="11"/>
  <c r="F396" i="11"/>
  <c r="E396" i="11"/>
  <c r="U396" i="11" s="1"/>
  <c r="D396" i="11"/>
  <c r="W396" i="11" s="1"/>
  <c r="C396" i="11"/>
  <c r="B396" i="11"/>
  <c r="X396" i="11" s="1"/>
  <c r="AB396" i="11" s="1"/>
  <c r="A396" i="11"/>
  <c r="O395" i="11"/>
  <c r="K395" i="11"/>
  <c r="G395" i="11"/>
  <c r="F395" i="11"/>
  <c r="E395" i="11"/>
  <c r="R395" i="11" s="1"/>
  <c r="D395" i="11"/>
  <c r="W395" i="11" s="1"/>
  <c r="C395" i="11"/>
  <c r="B395" i="11"/>
  <c r="Q395" i="11" s="1"/>
  <c r="A395" i="11"/>
  <c r="O394" i="11"/>
  <c r="K394" i="11"/>
  <c r="G394" i="11"/>
  <c r="F394" i="11"/>
  <c r="E394" i="11"/>
  <c r="R394" i="11" s="1"/>
  <c r="D394" i="11"/>
  <c r="W394" i="11" s="1"/>
  <c r="C394" i="11"/>
  <c r="B394" i="11"/>
  <c r="Q394" i="11" s="1"/>
  <c r="A394" i="11"/>
  <c r="O393" i="11"/>
  <c r="K393" i="11"/>
  <c r="G393" i="11"/>
  <c r="F393" i="11"/>
  <c r="E393" i="11"/>
  <c r="R393" i="11" s="1"/>
  <c r="D393" i="11"/>
  <c r="W393" i="11" s="1"/>
  <c r="C393" i="11"/>
  <c r="B393" i="11"/>
  <c r="Q393" i="11" s="1"/>
  <c r="A393" i="11"/>
  <c r="O392" i="11"/>
  <c r="K392" i="11"/>
  <c r="G392" i="11"/>
  <c r="F392" i="11"/>
  <c r="E392" i="11"/>
  <c r="R392" i="11" s="1"/>
  <c r="D392" i="11"/>
  <c r="C392" i="11"/>
  <c r="B392" i="11"/>
  <c r="Q392" i="11" s="1"/>
  <c r="A392" i="11"/>
  <c r="O391" i="11"/>
  <c r="K391" i="11"/>
  <c r="V391" i="11"/>
  <c r="G391" i="11"/>
  <c r="F391" i="11"/>
  <c r="E391" i="11"/>
  <c r="R391" i="11" s="1"/>
  <c r="D391" i="11"/>
  <c r="W391" i="11" s="1"/>
  <c r="C391" i="11"/>
  <c r="B391" i="11"/>
  <c r="X391" i="11" s="1"/>
  <c r="AB391" i="11" s="1"/>
  <c r="A391" i="11"/>
  <c r="O390" i="11"/>
  <c r="K390" i="11"/>
  <c r="G390" i="11"/>
  <c r="F390" i="11"/>
  <c r="E390" i="11"/>
  <c r="R390" i="11" s="1"/>
  <c r="D390" i="11"/>
  <c r="W390" i="11" s="1"/>
  <c r="C390" i="11"/>
  <c r="B390" i="11"/>
  <c r="S390" i="11" s="1"/>
  <c r="A390" i="11"/>
  <c r="O389" i="11"/>
  <c r="K389" i="11"/>
  <c r="G389" i="11"/>
  <c r="F389" i="11"/>
  <c r="E389" i="11"/>
  <c r="R389" i="11" s="1"/>
  <c r="D389" i="11"/>
  <c r="W389" i="11" s="1"/>
  <c r="C389" i="11"/>
  <c r="B389" i="11"/>
  <c r="Q389" i="11" s="1"/>
  <c r="A389" i="11"/>
  <c r="O388" i="11"/>
  <c r="K388" i="11"/>
  <c r="G388" i="11"/>
  <c r="F388" i="11"/>
  <c r="E388" i="11"/>
  <c r="R388" i="11" s="1"/>
  <c r="D388" i="11"/>
  <c r="W388" i="11" s="1"/>
  <c r="C388" i="11"/>
  <c r="B388" i="11"/>
  <c r="X388" i="11" s="1"/>
  <c r="AB388" i="11" s="1"/>
  <c r="A388" i="11"/>
  <c r="O387" i="11"/>
  <c r="K387" i="11"/>
  <c r="G387" i="11"/>
  <c r="F387" i="11"/>
  <c r="E387" i="11"/>
  <c r="R387" i="11" s="1"/>
  <c r="D387" i="11"/>
  <c r="W387" i="11" s="1"/>
  <c r="C387" i="11"/>
  <c r="B387" i="11"/>
  <c r="S387" i="11" s="1"/>
  <c r="A387" i="11"/>
  <c r="O386" i="11"/>
  <c r="K386" i="11"/>
  <c r="G386" i="11"/>
  <c r="F386" i="11"/>
  <c r="E386" i="11"/>
  <c r="R386" i="11" s="1"/>
  <c r="D386" i="11"/>
  <c r="W386" i="11" s="1"/>
  <c r="C386" i="11"/>
  <c r="B386" i="11"/>
  <c r="Q386" i="11" s="1"/>
  <c r="A386" i="11"/>
  <c r="O385" i="11"/>
  <c r="K385" i="11"/>
  <c r="G385" i="11"/>
  <c r="F385" i="11"/>
  <c r="E385" i="11"/>
  <c r="R385" i="11" s="1"/>
  <c r="D385" i="11"/>
  <c r="W385" i="11" s="1"/>
  <c r="C385" i="11"/>
  <c r="B385" i="11"/>
  <c r="S385" i="11" s="1"/>
  <c r="A385" i="11"/>
  <c r="O384" i="11"/>
  <c r="K384" i="11"/>
  <c r="G384" i="11"/>
  <c r="F384" i="11"/>
  <c r="E384" i="11"/>
  <c r="R384" i="11" s="1"/>
  <c r="D384" i="11"/>
  <c r="W384" i="11" s="1"/>
  <c r="C384" i="11"/>
  <c r="B384" i="11"/>
  <c r="S384" i="11" s="1"/>
  <c r="A384" i="11"/>
  <c r="O383" i="11"/>
  <c r="K383" i="11"/>
  <c r="G383" i="11"/>
  <c r="F383" i="11"/>
  <c r="E383" i="11"/>
  <c r="R383" i="11" s="1"/>
  <c r="D383" i="11"/>
  <c r="W383" i="11" s="1"/>
  <c r="C383" i="11"/>
  <c r="B383" i="11"/>
  <c r="Q383" i="11" s="1"/>
  <c r="A383" i="11"/>
  <c r="O382" i="11"/>
  <c r="K382" i="11"/>
  <c r="G382" i="11"/>
  <c r="F382" i="11"/>
  <c r="E382" i="11"/>
  <c r="R382" i="11" s="1"/>
  <c r="D382" i="11"/>
  <c r="W382" i="11" s="1"/>
  <c r="C382" i="11"/>
  <c r="B382" i="11"/>
  <c r="S382" i="11" s="1"/>
  <c r="A382" i="11"/>
  <c r="O381" i="11"/>
  <c r="K381" i="11"/>
  <c r="V381" i="11"/>
  <c r="G381" i="11"/>
  <c r="F381" i="11"/>
  <c r="E381" i="11"/>
  <c r="R381" i="11" s="1"/>
  <c r="D381" i="11"/>
  <c r="W381" i="11" s="1"/>
  <c r="C381" i="11"/>
  <c r="B381" i="11"/>
  <c r="Q381" i="11" s="1"/>
  <c r="A381" i="11"/>
  <c r="O380" i="11"/>
  <c r="K380" i="11"/>
  <c r="V380" i="11"/>
  <c r="G380" i="11"/>
  <c r="F380" i="11"/>
  <c r="E380" i="11"/>
  <c r="R380" i="11" s="1"/>
  <c r="D380" i="11"/>
  <c r="W380" i="11" s="1"/>
  <c r="C380" i="11"/>
  <c r="B380" i="11"/>
  <c r="Q380" i="11" s="1"/>
  <c r="A380" i="11"/>
  <c r="O379" i="11"/>
  <c r="K379" i="11"/>
  <c r="G379" i="11"/>
  <c r="F379" i="11"/>
  <c r="E379" i="11"/>
  <c r="R379" i="11" s="1"/>
  <c r="D379" i="11"/>
  <c r="W379" i="11" s="1"/>
  <c r="C379" i="11"/>
  <c r="B379" i="11"/>
  <c r="X379" i="11" s="1"/>
  <c r="AB379" i="11" s="1"/>
  <c r="A379" i="11"/>
  <c r="O378" i="11"/>
  <c r="K378" i="11"/>
  <c r="G378" i="11"/>
  <c r="F378" i="11"/>
  <c r="E378" i="11"/>
  <c r="R378" i="11" s="1"/>
  <c r="D378" i="11"/>
  <c r="W378" i="11" s="1"/>
  <c r="C378" i="11"/>
  <c r="B378" i="11"/>
  <c r="S378" i="11" s="1"/>
  <c r="A378" i="11"/>
  <c r="O377" i="11"/>
  <c r="K377" i="11"/>
  <c r="V377" i="11"/>
  <c r="G377" i="11"/>
  <c r="F377" i="11"/>
  <c r="E377" i="11"/>
  <c r="R377" i="11" s="1"/>
  <c r="D377" i="11"/>
  <c r="W377" i="11" s="1"/>
  <c r="C377" i="11"/>
  <c r="B377" i="11"/>
  <c r="Q377" i="11" s="1"/>
  <c r="A377" i="11"/>
  <c r="O376" i="11"/>
  <c r="K376" i="11"/>
  <c r="G376" i="11"/>
  <c r="F376" i="11"/>
  <c r="E376" i="11"/>
  <c r="R376" i="11" s="1"/>
  <c r="D376" i="11"/>
  <c r="W376" i="11" s="1"/>
  <c r="C376" i="11"/>
  <c r="B376" i="11"/>
  <c r="X376" i="11" s="1"/>
  <c r="AB376" i="11" s="1"/>
  <c r="A376" i="11"/>
  <c r="O375" i="11"/>
  <c r="K375" i="11"/>
  <c r="V375" i="11"/>
  <c r="G375" i="11"/>
  <c r="F375" i="11"/>
  <c r="E375" i="11"/>
  <c r="R375" i="11" s="1"/>
  <c r="D375" i="11"/>
  <c r="W375" i="11" s="1"/>
  <c r="C375" i="11"/>
  <c r="B375" i="11"/>
  <c r="Q375" i="11" s="1"/>
  <c r="A375" i="11"/>
  <c r="O374" i="11"/>
  <c r="K374" i="11"/>
  <c r="G374" i="11"/>
  <c r="F374" i="11"/>
  <c r="E374" i="11"/>
  <c r="R374" i="11" s="1"/>
  <c r="D374" i="11"/>
  <c r="W374" i="11" s="1"/>
  <c r="C374" i="11"/>
  <c r="B374" i="11"/>
  <c r="S374" i="11" s="1"/>
  <c r="A374" i="11"/>
  <c r="O373" i="11"/>
  <c r="K373" i="11"/>
  <c r="G373" i="11"/>
  <c r="F373" i="11"/>
  <c r="E373" i="11"/>
  <c r="R373" i="11" s="1"/>
  <c r="D373" i="11"/>
  <c r="W373" i="11" s="1"/>
  <c r="C373" i="11"/>
  <c r="B373" i="11"/>
  <c r="X373" i="11" s="1"/>
  <c r="AB373" i="11" s="1"/>
  <c r="A373" i="11"/>
  <c r="O372" i="11"/>
  <c r="K372" i="11"/>
  <c r="G372" i="11"/>
  <c r="F372" i="11"/>
  <c r="E372" i="11"/>
  <c r="R372" i="11" s="1"/>
  <c r="D372" i="11"/>
  <c r="W372" i="11" s="1"/>
  <c r="C372" i="11"/>
  <c r="B372" i="11"/>
  <c r="Q372" i="11" s="1"/>
  <c r="A372" i="11"/>
  <c r="O371" i="11"/>
  <c r="K371" i="11"/>
  <c r="G371" i="11"/>
  <c r="F371" i="11"/>
  <c r="E371" i="11"/>
  <c r="R371" i="11" s="1"/>
  <c r="D371" i="11"/>
  <c r="W371" i="11" s="1"/>
  <c r="C371" i="11"/>
  <c r="B371" i="11"/>
  <c r="X371" i="11" s="1"/>
  <c r="AB371" i="11" s="1"/>
  <c r="A371" i="11"/>
  <c r="O370" i="11"/>
  <c r="K370" i="11"/>
  <c r="G370" i="11"/>
  <c r="F370" i="11"/>
  <c r="E370" i="11"/>
  <c r="R370" i="11" s="1"/>
  <c r="D370" i="11"/>
  <c r="W370" i="11" s="1"/>
  <c r="C370" i="11"/>
  <c r="B370" i="11"/>
  <c r="Q370" i="11" s="1"/>
  <c r="A370" i="11"/>
  <c r="O369" i="11"/>
  <c r="K369" i="11"/>
  <c r="G369" i="11"/>
  <c r="F369" i="11"/>
  <c r="E369" i="11"/>
  <c r="R369" i="11" s="1"/>
  <c r="D369" i="11"/>
  <c r="W369" i="11" s="1"/>
  <c r="C369" i="11"/>
  <c r="B369" i="11"/>
  <c r="X369" i="11" s="1"/>
  <c r="AB369" i="11" s="1"/>
  <c r="A369" i="11"/>
  <c r="O368" i="11"/>
  <c r="K368" i="11"/>
  <c r="G368" i="11"/>
  <c r="F368" i="11"/>
  <c r="E368" i="11"/>
  <c r="R368" i="11" s="1"/>
  <c r="D368" i="11"/>
  <c r="W368" i="11" s="1"/>
  <c r="C368" i="11"/>
  <c r="B368" i="11"/>
  <c r="S368" i="11" s="1"/>
  <c r="A368" i="11"/>
  <c r="O367" i="11"/>
  <c r="K367" i="11"/>
  <c r="V367" i="11"/>
  <c r="G367" i="11"/>
  <c r="F367" i="11"/>
  <c r="E367" i="11"/>
  <c r="U367" i="11" s="1"/>
  <c r="D367" i="11"/>
  <c r="W367" i="11" s="1"/>
  <c r="C367" i="11"/>
  <c r="B367" i="11"/>
  <c r="S367" i="11" s="1"/>
  <c r="A367" i="11"/>
  <c r="O366" i="11"/>
  <c r="K366" i="11"/>
  <c r="G366" i="11"/>
  <c r="F366" i="11"/>
  <c r="E366" i="11"/>
  <c r="R366" i="11" s="1"/>
  <c r="D366" i="11"/>
  <c r="W366" i="11" s="1"/>
  <c r="C366" i="11"/>
  <c r="B366" i="11"/>
  <c r="S366" i="11" s="1"/>
  <c r="A366" i="11"/>
  <c r="O365" i="11"/>
  <c r="K365" i="11"/>
  <c r="G365" i="11"/>
  <c r="F365" i="11"/>
  <c r="E365" i="11"/>
  <c r="R365" i="11" s="1"/>
  <c r="D365" i="11"/>
  <c r="W365" i="11" s="1"/>
  <c r="C365" i="11"/>
  <c r="B365" i="11"/>
  <c r="X365" i="11" s="1"/>
  <c r="AB365" i="11" s="1"/>
  <c r="A365" i="11"/>
  <c r="O364" i="11"/>
  <c r="K364" i="11"/>
  <c r="G364" i="11"/>
  <c r="F364" i="11"/>
  <c r="E364" i="11"/>
  <c r="U364" i="11" s="1"/>
  <c r="D364" i="11"/>
  <c r="W364" i="11" s="1"/>
  <c r="C364" i="11"/>
  <c r="B364" i="11"/>
  <c r="X364" i="11" s="1"/>
  <c r="AB364" i="11" s="1"/>
  <c r="A364" i="11"/>
  <c r="O363" i="11"/>
  <c r="K363" i="11"/>
  <c r="V363" i="11"/>
  <c r="G363" i="11"/>
  <c r="F363" i="11"/>
  <c r="E363" i="11"/>
  <c r="U363" i="11" s="1"/>
  <c r="D363" i="11"/>
  <c r="W363" i="11" s="1"/>
  <c r="C363" i="11"/>
  <c r="B363" i="11"/>
  <c r="Q363" i="11" s="1"/>
  <c r="A363" i="11"/>
  <c r="O362" i="11"/>
  <c r="K362" i="11"/>
  <c r="G362" i="11"/>
  <c r="F362" i="11"/>
  <c r="E362" i="11"/>
  <c r="R362" i="11" s="1"/>
  <c r="D362" i="11"/>
  <c r="W362" i="11" s="1"/>
  <c r="C362" i="11"/>
  <c r="B362" i="11"/>
  <c r="Q362" i="11" s="1"/>
  <c r="A362" i="11"/>
  <c r="O361" i="11"/>
  <c r="K361" i="11"/>
  <c r="G361" i="11"/>
  <c r="F361" i="11"/>
  <c r="E361" i="11"/>
  <c r="R361" i="11" s="1"/>
  <c r="D361" i="11"/>
  <c r="W361" i="11" s="1"/>
  <c r="C361" i="11"/>
  <c r="B361" i="11"/>
  <c r="Q361" i="11" s="1"/>
  <c r="A361" i="11"/>
  <c r="O360" i="11"/>
  <c r="K360" i="11"/>
  <c r="G360" i="11"/>
  <c r="F360" i="11"/>
  <c r="E360" i="11"/>
  <c r="R360" i="11" s="1"/>
  <c r="D360" i="11"/>
  <c r="W360" i="11" s="1"/>
  <c r="C360" i="11"/>
  <c r="B360" i="11"/>
  <c r="X360" i="11" s="1"/>
  <c r="AB360" i="11" s="1"/>
  <c r="A360" i="11"/>
  <c r="O359" i="11"/>
  <c r="K359" i="11"/>
  <c r="G359" i="11"/>
  <c r="F359" i="11"/>
  <c r="E359" i="11"/>
  <c r="R359" i="11" s="1"/>
  <c r="D359" i="11"/>
  <c r="W359" i="11" s="1"/>
  <c r="C359" i="11"/>
  <c r="B359" i="11"/>
  <c r="S359" i="11" s="1"/>
  <c r="A359" i="11"/>
  <c r="O358" i="11"/>
  <c r="K358" i="11"/>
  <c r="G358" i="11"/>
  <c r="F358" i="11"/>
  <c r="E358" i="11"/>
  <c r="R358" i="11" s="1"/>
  <c r="D358" i="11"/>
  <c r="W358" i="11" s="1"/>
  <c r="C358" i="11"/>
  <c r="B358" i="11"/>
  <c r="S358" i="11" s="1"/>
  <c r="A358" i="11"/>
  <c r="O357" i="11"/>
  <c r="K357" i="11"/>
  <c r="G357" i="11"/>
  <c r="F357" i="11"/>
  <c r="E357" i="11"/>
  <c r="U357" i="11" s="1"/>
  <c r="D357" i="11"/>
  <c r="W357" i="11" s="1"/>
  <c r="C357" i="11"/>
  <c r="B357" i="11"/>
  <c r="Q357" i="11" s="1"/>
  <c r="A357" i="11"/>
  <c r="O356" i="11"/>
  <c r="K356" i="11"/>
  <c r="G356" i="11"/>
  <c r="F356" i="11"/>
  <c r="E356" i="11"/>
  <c r="R356" i="11" s="1"/>
  <c r="D356" i="11"/>
  <c r="W356" i="11" s="1"/>
  <c r="C356" i="11"/>
  <c r="B356" i="11"/>
  <c r="Q356" i="11" s="1"/>
  <c r="A356" i="11"/>
  <c r="O355" i="11"/>
  <c r="K355" i="11"/>
  <c r="G355" i="11"/>
  <c r="F355" i="11"/>
  <c r="E355" i="11"/>
  <c r="R355" i="11" s="1"/>
  <c r="D355" i="11"/>
  <c r="W355" i="11" s="1"/>
  <c r="C355" i="11"/>
  <c r="B355" i="11"/>
  <c r="Q355" i="11" s="1"/>
  <c r="A355" i="11"/>
  <c r="O354" i="11"/>
  <c r="K354" i="11"/>
  <c r="G354" i="11"/>
  <c r="F354" i="11"/>
  <c r="E354" i="11"/>
  <c r="R354" i="11" s="1"/>
  <c r="D354" i="11"/>
  <c r="W354" i="11" s="1"/>
  <c r="C354" i="11"/>
  <c r="B354" i="11"/>
  <c r="Q354" i="11" s="1"/>
  <c r="A354" i="11"/>
  <c r="O353" i="11"/>
  <c r="K353" i="11"/>
  <c r="V353" i="11"/>
  <c r="G353" i="11"/>
  <c r="F353" i="11"/>
  <c r="E353" i="11"/>
  <c r="R353" i="11" s="1"/>
  <c r="D353" i="11"/>
  <c r="W353" i="11" s="1"/>
  <c r="C353" i="11"/>
  <c r="B353" i="11"/>
  <c r="S353" i="11" s="1"/>
  <c r="A353" i="11"/>
  <c r="O352" i="11"/>
  <c r="K352" i="11"/>
  <c r="G352" i="11"/>
  <c r="F352" i="11"/>
  <c r="E352" i="11"/>
  <c r="R352" i="11" s="1"/>
  <c r="D352" i="11"/>
  <c r="W352" i="11" s="1"/>
  <c r="C352" i="11"/>
  <c r="B352" i="11"/>
  <c r="S352" i="11" s="1"/>
  <c r="A352" i="11"/>
  <c r="O351" i="11"/>
  <c r="K351" i="11"/>
  <c r="G351" i="11"/>
  <c r="F351" i="11"/>
  <c r="E351" i="11"/>
  <c r="R351" i="11" s="1"/>
  <c r="D351" i="11"/>
  <c r="W351" i="11" s="1"/>
  <c r="C351" i="11"/>
  <c r="B351" i="11"/>
  <c r="X351" i="11" s="1"/>
  <c r="AB351" i="11" s="1"/>
  <c r="A351" i="11"/>
  <c r="O350" i="11"/>
  <c r="K350" i="11"/>
  <c r="G350" i="11"/>
  <c r="F350" i="11"/>
  <c r="E350" i="11"/>
  <c r="R350" i="11" s="1"/>
  <c r="D350" i="11"/>
  <c r="W350" i="11" s="1"/>
  <c r="C350" i="11"/>
  <c r="B350" i="11"/>
  <c r="Q350" i="11" s="1"/>
  <c r="A350" i="11"/>
  <c r="O349" i="11"/>
  <c r="K349" i="11"/>
  <c r="G349" i="11"/>
  <c r="F349" i="11"/>
  <c r="E349" i="11"/>
  <c r="R349" i="11" s="1"/>
  <c r="D349" i="11"/>
  <c r="W349" i="11" s="1"/>
  <c r="C349" i="11"/>
  <c r="B349" i="11"/>
  <c r="Q349" i="11" s="1"/>
  <c r="A349" i="11"/>
  <c r="O348" i="11"/>
  <c r="K348" i="11"/>
  <c r="G348" i="11"/>
  <c r="F348" i="11"/>
  <c r="E348" i="11"/>
  <c r="R348" i="11" s="1"/>
  <c r="D348" i="11"/>
  <c r="W348" i="11" s="1"/>
  <c r="C348" i="11"/>
  <c r="B348" i="11"/>
  <c r="X348" i="11" s="1"/>
  <c r="AB348" i="11" s="1"/>
  <c r="A348" i="11"/>
  <c r="O347" i="11"/>
  <c r="K347" i="11"/>
  <c r="G347" i="11"/>
  <c r="F347" i="11"/>
  <c r="E347" i="11"/>
  <c r="U347" i="11" s="1"/>
  <c r="D347" i="11"/>
  <c r="W347" i="11" s="1"/>
  <c r="C347" i="11"/>
  <c r="Y347" i="11" s="1"/>
  <c r="B347" i="11"/>
  <c r="Q347" i="11" s="1"/>
  <c r="A347" i="11"/>
  <c r="O346" i="11"/>
  <c r="K346" i="11"/>
  <c r="G346" i="11"/>
  <c r="F346" i="11"/>
  <c r="E346" i="11"/>
  <c r="R346" i="11" s="1"/>
  <c r="D346" i="11"/>
  <c r="W346" i="11" s="1"/>
  <c r="C346" i="11"/>
  <c r="B346" i="11"/>
  <c r="Q346" i="11" s="1"/>
  <c r="A346" i="11"/>
  <c r="O345" i="11"/>
  <c r="K345" i="11"/>
  <c r="G345" i="11"/>
  <c r="F345" i="11"/>
  <c r="E345" i="11"/>
  <c r="D345" i="11"/>
  <c r="W345" i="11" s="1"/>
  <c r="C345" i="11"/>
  <c r="Y345" i="11" s="1"/>
  <c r="B345" i="11"/>
  <c r="S345" i="11" s="1"/>
  <c r="A345" i="11"/>
  <c r="O344" i="11"/>
  <c r="K344" i="11"/>
  <c r="G344" i="11"/>
  <c r="F344" i="11"/>
  <c r="E344" i="11"/>
  <c r="R344" i="11" s="1"/>
  <c r="D344" i="11"/>
  <c r="W344" i="11" s="1"/>
  <c r="C344" i="11"/>
  <c r="B344" i="11"/>
  <c r="S344" i="11" s="1"/>
  <c r="A344" i="11"/>
  <c r="O343" i="11"/>
  <c r="K343" i="11"/>
  <c r="G343" i="11"/>
  <c r="F343" i="11"/>
  <c r="E343" i="11"/>
  <c r="U343" i="11" s="1"/>
  <c r="D343" i="11"/>
  <c r="W343" i="11" s="1"/>
  <c r="C343" i="11"/>
  <c r="Y343" i="11" s="1"/>
  <c r="B343" i="11"/>
  <c r="S343" i="11" s="1"/>
  <c r="A343" i="11"/>
  <c r="O342" i="11"/>
  <c r="K342" i="11"/>
  <c r="V342" i="11"/>
  <c r="G342" i="11"/>
  <c r="F342" i="11"/>
  <c r="E342" i="11"/>
  <c r="R342" i="11" s="1"/>
  <c r="D342" i="11"/>
  <c r="W342" i="11" s="1"/>
  <c r="C342" i="11"/>
  <c r="B342" i="11"/>
  <c r="Q342" i="11" s="1"/>
  <c r="A342" i="11"/>
  <c r="O341" i="11"/>
  <c r="K341" i="11"/>
  <c r="G341" i="11"/>
  <c r="F341" i="11"/>
  <c r="E341" i="11"/>
  <c r="U341" i="11" s="1"/>
  <c r="D341" i="11"/>
  <c r="W341" i="11" s="1"/>
  <c r="C341" i="11"/>
  <c r="Y341" i="11" s="1"/>
  <c r="B341" i="11"/>
  <c r="S341" i="11" s="1"/>
  <c r="A341" i="11"/>
  <c r="O340" i="11"/>
  <c r="K340" i="11"/>
  <c r="G340" i="11"/>
  <c r="F340" i="11"/>
  <c r="E340" i="11"/>
  <c r="R340" i="11" s="1"/>
  <c r="D340" i="11"/>
  <c r="W340" i="11" s="1"/>
  <c r="C340" i="11"/>
  <c r="B340" i="11"/>
  <c r="S340" i="11" s="1"/>
  <c r="A340" i="11"/>
  <c r="O339" i="11"/>
  <c r="K339" i="11"/>
  <c r="V339" i="11"/>
  <c r="G339" i="11"/>
  <c r="F339" i="11"/>
  <c r="E339" i="11"/>
  <c r="U339" i="11" s="1"/>
  <c r="D339" i="11"/>
  <c r="W339" i="11" s="1"/>
  <c r="C339" i="11"/>
  <c r="Y339" i="11" s="1"/>
  <c r="B339" i="11"/>
  <c r="Q339" i="11" s="1"/>
  <c r="A339" i="11"/>
  <c r="O338" i="11"/>
  <c r="K338" i="11"/>
  <c r="G338" i="11"/>
  <c r="F338" i="11"/>
  <c r="E338" i="11"/>
  <c r="U338" i="11" s="1"/>
  <c r="D338" i="11"/>
  <c r="W338" i="11" s="1"/>
  <c r="C338" i="11"/>
  <c r="B338" i="11"/>
  <c r="X338" i="11" s="1"/>
  <c r="AB338" i="11" s="1"/>
  <c r="A338" i="11"/>
  <c r="O337" i="11"/>
  <c r="K337" i="11"/>
  <c r="V337" i="11"/>
  <c r="G337" i="11"/>
  <c r="F337" i="11"/>
  <c r="E337" i="11"/>
  <c r="R337" i="11" s="1"/>
  <c r="D337" i="11"/>
  <c r="W337" i="11" s="1"/>
  <c r="C337" i="11"/>
  <c r="Y337" i="11" s="1"/>
  <c r="B337" i="11"/>
  <c r="Q337" i="11" s="1"/>
  <c r="A337" i="11"/>
  <c r="O336" i="11"/>
  <c r="K336" i="11"/>
  <c r="G336" i="11"/>
  <c r="F336" i="11"/>
  <c r="E336" i="11"/>
  <c r="R336" i="11" s="1"/>
  <c r="D336" i="11"/>
  <c r="W336" i="11" s="1"/>
  <c r="C336" i="11"/>
  <c r="B336" i="11"/>
  <c r="S336" i="11" s="1"/>
  <c r="A336" i="11"/>
  <c r="O335" i="11"/>
  <c r="K335" i="11"/>
  <c r="G335" i="11"/>
  <c r="F335" i="11"/>
  <c r="E335" i="11"/>
  <c r="U335" i="11" s="1"/>
  <c r="D335" i="11"/>
  <c r="W335" i="11" s="1"/>
  <c r="C335" i="11"/>
  <c r="Y335" i="11" s="1"/>
  <c r="B335" i="11"/>
  <c r="S335" i="11" s="1"/>
  <c r="A335" i="11"/>
  <c r="O334" i="11"/>
  <c r="K334" i="11"/>
  <c r="G334" i="11"/>
  <c r="F334" i="11"/>
  <c r="E334" i="11"/>
  <c r="R334" i="11" s="1"/>
  <c r="D334" i="11"/>
  <c r="W334" i="11" s="1"/>
  <c r="C334" i="11"/>
  <c r="B334" i="11"/>
  <c r="Q334" i="11" s="1"/>
  <c r="A334" i="11"/>
  <c r="O333" i="11"/>
  <c r="K333" i="11"/>
  <c r="G333" i="11"/>
  <c r="F333" i="11"/>
  <c r="E333" i="11"/>
  <c r="R333" i="11" s="1"/>
  <c r="D333" i="11"/>
  <c r="W333" i="11" s="1"/>
  <c r="C333" i="11"/>
  <c r="Y333" i="11" s="1"/>
  <c r="B333" i="11"/>
  <c r="Q333" i="11" s="1"/>
  <c r="A333" i="11"/>
  <c r="O332" i="11"/>
  <c r="K332" i="11"/>
  <c r="G332" i="11"/>
  <c r="F332" i="11"/>
  <c r="E332" i="11"/>
  <c r="R332" i="11" s="1"/>
  <c r="D332" i="11"/>
  <c r="W332" i="11" s="1"/>
  <c r="C332" i="11"/>
  <c r="B332" i="11"/>
  <c r="S332" i="11" s="1"/>
  <c r="A332" i="11"/>
  <c r="O331" i="11"/>
  <c r="K331" i="11"/>
  <c r="G331" i="11"/>
  <c r="F331" i="11"/>
  <c r="E331" i="11"/>
  <c r="R331" i="11" s="1"/>
  <c r="D331" i="11"/>
  <c r="W331" i="11" s="1"/>
  <c r="C331" i="11"/>
  <c r="Y331" i="11" s="1"/>
  <c r="B331" i="11"/>
  <c r="Q331" i="11" s="1"/>
  <c r="A331" i="11"/>
  <c r="O330" i="11"/>
  <c r="K330" i="11"/>
  <c r="G330" i="11"/>
  <c r="F330" i="11"/>
  <c r="E330" i="11"/>
  <c r="R330" i="11" s="1"/>
  <c r="D330" i="11"/>
  <c r="W330" i="11" s="1"/>
  <c r="C330" i="11"/>
  <c r="B330" i="11"/>
  <c r="S330" i="11" s="1"/>
  <c r="A330" i="11"/>
  <c r="O329" i="11"/>
  <c r="K329" i="11"/>
  <c r="G329" i="11"/>
  <c r="F329" i="11"/>
  <c r="E329" i="11"/>
  <c r="U329" i="11" s="1"/>
  <c r="D329" i="11"/>
  <c r="W329" i="11" s="1"/>
  <c r="C329" i="11"/>
  <c r="Y329" i="11" s="1"/>
  <c r="B329" i="11"/>
  <c r="S329" i="11" s="1"/>
  <c r="A329" i="11"/>
  <c r="O328" i="11"/>
  <c r="K328" i="11"/>
  <c r="G328" i="11"/>
  <c r="F328" i="11"/>
  <c r="E328" i="11"/>
  <c r="R328" i="11" s="1"/>
  <c r="D328" i="11"/>
  <c r="W328" i="11" s="1"/>
  <c r="C328" i="11"/>
  <c r="B328" i="11"/>
  <c r="Q328" i="11" s="1"/>
  <c r="A328" i="11"/>
  <c r="O327" i="11"/>
  <c r="K327" i="11"/>
  <c r="G327" i="11"/>
  <c r="F327" i="11"/>
  <c r="E327" i="11"/>
  <c r="R327" i="11" s="1"/>
  <c r="D327" i="11"/>
  <c r="W327" i="11" s="1"/>
  <c r="C327" i="11"/>
  <c r="Y327" i="11" s="1"/>
  <c r="B327" i="11"/>
  <c r="X327" i="11" s="1"/>
  <c r="AB327" i="11" s="1"/>
  <c r="A327" i="11"/>
  <c r="O326" i="11"/>
  <c r="K326" i="11"/>
  <c r="G326" i="11"/>
  <c r="F326" i="11"/>
  <c r="E326" i="11"/>
  <c r="U326" i="11" s="1"/>
  <c r="D326" i="11"/>
  <c r="W326" i="11" s="1"/>
  <c r="C326" i="11"/>
  <c r="B326" i="11"/>
  <c r="X326" i="11" s="1"/>
  <c r="AB326" i="11" s="1"/>
  <c r="A326" i="11"/>
  <c r="O325" i="11"/>
  <c r="K325" i="11"/>
  <c r="G325" i="11"/>
  <c r="F325" i="11"/>
  <c r="E325" i="11"/>
  <c r="U325" i="11" s="1"/>
  <c r="D325" i="11"/>
  <c r="W325" i="11" s="1"/>
  <c r="C325" i="11"/>
  <c r="Y325" i="11" s="1"/>
  <c r="B325" i="11"/>
  <c r="Q325" i="11" s="1"/>
  <c r="A325" i="11"/>
  <c r="O324" i="11"/>
  <c r="K324" i="11"/>
  <c r="G324" i="11"/>
  <c r="F324" i="11"/>
  <c r="E324" i="11"/>
  <c r="U324" i="11" s="1"/>
  <c r="D324" i="11"/>
  <c r="W324" i="11" s="1"/>
  <c r="C324" i="11"/>
  <c r="B324" i="11"/>
  <c r="Q324" i="11" s="1"/>
  <c r="A324" i="11"/>
  <c r="O323" i="11"/>
  <c r="K323" i="11"/>
  <c r="G323" i="11"/>
  <c r="F323" i="11"/>
  <c r="E323" i="11"/>
  <c r="R323" i="11" s="1"/>
  <c r="D323" i="11"/>
  <c r="W323" i="11" s="1"/>
  <c r="C323" i="11"/>
  <c r="B323" i="11"/>
  <c r="X323" i="11" s="1"/>
  <c r="AB323" i="11" s="1"/>
  <c r="A323" i="11"/>
  <c r="O322" i="11"/>
  <c r="K322" i="11"/>
  <c r="G322" i="11"/>
  <c r="F322" i="11"/>
  <c r="E322" i="11"/>
  <c r="R322" i="11" s="1"/>
  <c r="D322" i="11"/>
  <c r="W322" i="11" s="1"/>
  <c r="C322" i="11"/>
  <c r="B322" i="11"/>
  <c r="X322" i="11" s="1"/>
  <c r="AB322" i="11" s="1"/>
  <c r="A322" i="11"/>
  <c r="O321" i="11"/>
  <c r="K321" i="11"/>
  <c r="G321" i="11"/>
  <c r="F321" i="11"/>
  <c r="E321" i="11"/>
  <c r="R321" i="11" s="1"/>
  <c r="D321" i="11"/>
  <c r="W321" i="11" s="1"/>
  <c r="C321" i="11"/>
  <c r="B321" i="11"/>
  <c r="X321" i="11" s="1"/>
  <c r="AB321" i="11" s="1"/>
  <c r="A321" i="11"/>
  <c r="O320" i="11"/>
  <c r="K320" i="11"/>
  <c r="G320" i="11"/>
  <c r="F320" i="11"/>
  <c r="E320" i="11"/>
  <c r="R320" i="11" s="1"/>
  <c r="D320" i="11"/>
  <c r="W320" i="11" s="1"/>
  <c r="C320" i="11"/>
  <c r="B320" i="11"/>
  <c r="X320" i="11" s="1"/>
  <c r="AB320" i="11" s="1"/>
  <c r="A320" i="11"/>
  <c r="O319" i="11"/>
  <c r="K319" i="11"/>
  <c r="G319" i="11"/>
  <c r="F319" i="11"/>
  <c r="E319" i="11"/>
  <c r="U319" i="11" s="1"/>
  <c r="D319" i="11"/>
  <c r="W319" i="11" s="1"/>
  <c r="C319" i="11"/>
  <c r="B319" i="11"/>
  <c r="Q319" i="11" s="1"/>
  <c r="A319" i="11"/>
  <c r="O318" i="11"/>
  <c r="K318" i="11"/>
  <c r="G318" i="11"/>
  <c r="F318" i="11"/>
  <c r="E318" i="11"/>
  <c r="R318" i="11" s="1"/>
  <c r="D318" i="11"/>
  <c r="W318" i="11" s="1"/>
  <c r="C318" i="11"/>
  <c r="B318" i="11"/>
  <c r="S318" i="11" s="1"/>
  <c r="A318" i="11"/>
  <c r="O317" i="11"/>
  <c r="K317" i="11"/>
  <c r="V317" i="11"/>
  <c r="G317" i="11"/>
  <c r="F317" i="11"/>
  <c r="E317" i="11"/>
  <c r="R317" i="11" s="1"/>
  <c r="D317" i="11"/>
  <c r="W317" i="11" s="1"/>
  <c r="C317" i="11"/>
  <c r="B317" i="11"/>
  <c r="Q317" i="11" s="1"/>
  <c r="A317" i="11"/>
  <c r="O316" i="11"/>
  <c r="K316" i="11"/>
  <c r="G316" i="11"/>
  <c r="F316" i="11"/>
  <c r="E316" i="11"/>
  <c r="U316" i="11" s="1"/>
  <c r="D316" i="11"/>
  <c r="W316" i="11" s="1"/>
  <c r="C316" i="11"/>
  <c r="B316" i="11"/>
  <c r="X316" i="11" s="1"/>
  <c r="AB316" i="11" s="1"/>
  <c r="A316" i="11"/>
  <c r="O315" i="11"/>
  <c r="K315" i="11"/>
  <c r="G315" i="11"/>
  <c r="F315" i="11"/>
  <c r="E315" i="11"/>
  <c r="R315" i="11" s="1"/>
  <c r="D315" i="11"/>
  <c r="W315" i="11" s="1"/>
  <c r="C315" i="11"/>
  <c r="B315" i="11"/>
  <c r="S315" i="11" s="1"/>
  <c r="A315" i="11"/>
  <c r="O314" i="11"/>
  <c r="K314" i="11"/>
  <c r="G314" i="11"/>
  <c r="F314" i="11"/>
  <c r="E314" i="11"/>
  <c r="U314" i="11" s="1"/>
  <c r="D314" i="11"/>
  <c r="W314" i="11" s="1"/>
  <c r="C314" i="11"/>
  <c r="B314" i="11"/>
  <c r="S314" i="11" s="1"/>
  <c r="A314" i="11"/>
  <c r="O313" i="11"/>
  <c r="K313" i="11"/>
  <c r="G313" i="11"/>
  <c r="F313" i="11"/>
  <c r="E313" i="11"/>
  <c r="R313" i="11" s="1"/>
  <c r="D313" i="11"/>
  <c r="W313" i="11" s="1"/>
  <c r="C313" i="11"/>
  <c r="B313" i="11"/>
  <c r="Q313" i="11" s="1"/>
  <c r="A313" i="11"/>
  <c r="O312" i="11"/>
  <c r="K312" i="11"/>
  <c r="G312" i="11"/>
  <c r="F312" i="11"/>
  <c r="E312" i="11"/>
  <c r="R312" i="11" s="1"/>
  <c r="D312" i="11"/>
  <c r="W312" i="11" s="1"/>
  <c r="C312" i="11"/>
  <c r="B312" i="11"/>
  <c r="X312" i="11" s="1"/>
  <c r="AB312" i="11" s="1"/>
  <c r="A312" i="11"/>
  <c r="O311" i="11"/>
  <c r="K311" i="11"/>
  <c r="V311" i="11"/>
  <c r="G311" i="11"/>
  <c r="F311" i="11"/>
  <c r="E311" i="11"/>
  <c r="R311" i="11" s="1"/>
  <c r="D311" i="11"/>
  <c r="W311" i="11" s="1"/>
  <c r="C311" i="11"/>
  <c r="B311" i="11"/>
  <c r="Q311" i="11" s="1"/>
  <c r="A311" i="11"/>
  <c r="O310" i="11"/>
  <c r="K310" i="11"/>
  <c r="V310" i="11"/>
  <c r="G310" i="11"/>
  <c r="F310" i="11"/>
  <c r="E310" i="11"/>
  <c r="R310" i="11" s="1"/>
  <c r="D310" i="11"/>
  <c r="W310" i="11" s="1"/>
  <c r="C310" i="11"/>
  <c r="B310" i="11"/>
  <c r="X310" i="11" s="1"/>
  <c r="AB310" i="11" s="1"/>
  <c r="A310" i="11"/>
  <c r="O309" i="11"/>
  <c r="K309" i="11"/>
  <c r="G309" i="11"/>
  <c r="F309" i="11"/>
  <c r="E309" i="11"/>
  <c r="R309" i="11" s="1"/>
  <c r="D309" i="11"/>
  <c r="W309" i="11" s="1"/>
  <c r="C309" i="11"/>
  <c r="B309" i="11"/>
  <c r="S309" i="11" s="1"/>
  <c r="A309" i="11"/>
  <c r="O308" i="11"/>
  <c r="K308" i="11"/>
  <c r="G308" i="11"/>
  <c r="F308" i="11"/>
  <c r="E308" i="11"/>
  <c r="R308" i="11" s="1"/>
  <c r="D308" i="11"/>
  <c r="W308" i="11" s="1"/>
  <c r="C308" i="11"/>
  <c r="B308" i="11"/>
  <c r="X308" i="11" s="1"/>
  <c r="AB308" i="11" s="1"/>
  <c r="A308" i="11"/>
  <c r="O307" i="11"/>
  <c r="K307" i="11"/>
  <c r="G307" i="11"/>
  <c r="F307" i="11"/>
  <c r="E307" i="11"/>
  <c r="R307" i="11" s="1"/>
  <c r="D307" i="11"/>
  <c r="W307" i="11" s="1"/>
  <c r="C307" i="11"/>
  <c r="B307" i="11"/>
  <c r="Q307" i="11" s="1"/>
  <c r="A307" i="11"/>
  <c r="O306" i="11"/>
  <c r="K306" i="11"/>
  <c r="G306" i="11"/>
  <c r="F306" i="11"/>
  <c r="E306" i="11"/>
  <c r="R306" i="11" s="1"/>
  <c r="D306" i="11"/>
  <c r="W306" i="11" s="1"/>
  <c r="C306" i="11"/>
  <c r="B306" i="11"/>
  <c r="X306" i="11" s="1"/>
  <c r="AB306" i="11" s="1"/>
  <c r="A306" i="11"/>
  <c r="O305" i="11"/>
  <c r="K305" i="11"/>
  <c r="G305" i="11"/>
  <c r="F305" i="11"/>
  <c r="E305" i="11"/>
  <c r="R305" i="11" s="1"/>
  <c r="D305" i="11"/>
  <c r="W305" i="11" s="1"/>
  <c r="C305" i="11"/>
  <c r="B305" i="11"/>
  <c r="X305" i="11" s="1"/>
  <c r="AB305" i="11" s="1"/>
  <c r="A305" i="11"/>
  <c r="O304" i="11"/>
  <c r="K304" i="11"/>
  <c r="G304" i="11"/>
  <c r="F304" i="11"/>
  <c r="E304" i="11"/>
  <c r="R304" i="11" s="1"/>
  <c r="D304" i="11"/>
  <c r="W304" i="11" s="1"/>
  <c r="C304" i="11"/>
  <c r="B304" i="11"/>
  <c r="S304" i="11" s="1"/>
  <c r="A304" i="11"/>
  <c r="O303" i="11"/>
  <c r="K303" i="11"/>
  <c r="G303" i="11"/>
  <c r="F303" i="11"/>
  <c r="E303" i="11"/>
  <c r="U303" i="11" s="1"/>
  <c r="D303" i="11"/>
  <c r="W303" i="11" s="1"/>
  <c r="C303" i="11"/>
  <c r="B303" i="11"/>
  <c r="X303" i="11" s="1"/>
  <c r="AB303" i="11" s="1"/>
  <c r="A303" i="11"/>
  <c r="O302" i="11"/>
  <c r="K302" i="11"/>
  <c r="G302" i="11"/>
  <c r="F302" i="11"/>
  <c r="E302" i="11"/>
  <c r="R302" i="11" s="1"/>
  <c r="D302" i="11"/>
  <c r="W302" i="11" s="1"/>
  <c r="C302" i="11"/>
  <c r="B302" i="11"/>
  <c r="X302" i="11" s="1"/>
  <c r="AB302" i="11" s="1"/>
  <c r="A302" i="11"/>
  <c r="O301" i="11"/>
  <c r="K301" i="11"/>
  <c r="V301" i="11"/>
  <c r="G301" i="11"/>
  <c r="F301" i="11"/>
  <c r="E301" i="11"/>
  <c r="R301" i="11" s="1"/>
  <c r="D301" i="11"/>
  <c r="W301" i="11" s="1"/>
  <c r="C301" i="11"/>
  <c r="B301" i="11"/>
  <c r="Q301" i="11" s="1"/>
  <c r="A301" i="11"/>
  <c r="O300" i="11"/>
  <c r="K300" i="11"/>
  <c r="G300" i="11"/>
  <c r="F300" i="11"/>
  <c r="E300" i="11"/>
  <c r="R300" i="11" s="1"/>
  <c r="D300" i="11"/>
  <c r="W300" i="11" s="1"/>
  <c r="C300" i="11"/>
  <c r="B300" i="11"/>
  <c r="X300" i="11" s="1"/>
  <c r="AB300" i="11" s="1"/>
  <c r="A300" i="11"/>
  <c r="O299" i="11"/>
  <c r="K299" i="11"/>
  <c r="G299" i="11"/>
  <c r="F299" i="11"/>
  <c r="E299" i="11"/>
  <c r="R299" i="11" s="1"/>
  <c r="D299" i="11"/>
  <c r="W299" i="11" s="1"/>
  <c r="C299" i="11"/>
  <c r="B299" i="11"/>
  <c r="S299" i="11" s="1"/>
  <c r="A299" i="11"/>
  <c r="O298" i="11"/>
  <c r="K298" i="11"/>
  <c r="G298" i="11"/>
  <c r="F298" i="11"/>
  <c r="E298" i="11"/>
  <c r="R298" i="11" s="1"/>
  <c r="D298" i="11"/>
  <c r="W298" i="11" s="1"/>
  <c r="C298" i="11"/>
  <c r="B298" i="11"/>
  <c r="Q298" i="11" s="1"/>
  <c r="A298" i="11"/>
  <c r="O297" i="11"/>
  <c r="K297" i="11"/>
  <c r="G297" i="11"/>
  <c r="F297" i="11"/>
  <c r="E297" i="11"/>
  <c r="R297" i="11" s="1"/>
  <c r="D297" i="11"/>
  <c r="W297" i="11" s="1"/>
  <c r="C297" i="11"/>
  <c r="B297" i="11"/>
  <c r="X297" i="11" s="1"/>
  <c r="AB297" i="11" s="1"/>
  <c r="A297" i="11"/>
  <c r="O296" i="11"/>
  <c r="K296" i="11"/>
  <c r="V296" i="11"/>
  <c r="G296" i="11"/>
  <c r="F296" i="11"/>
  <c r="E296" i="11"/>
  <c r="R296" i="11" s="1"/>
  <c r="D296" i="11"/>
  <c r="W296" i="11" s="1"/>
  <c r="C296" i="11"/>
  <c r="B296" i="11"/>
  <c r="Q296" i="11" s="1"/>
  <c r="A296" i="11"/>
  <c r="O295" i="11"/>
  <c r="K295" i="11"/>
  <c r="V295" i="11"/>
  <c r="G295" i="11"/>
  <c r="F295" i="11"/>
  <c r="E295" i="11"/>
  <c r="R295" i="11" s="1"/>
  <c r="D295" i="11"/>
  <c r="W295" i="11" s="1"/>
  <c r="C295" i="11"/>
  <c r="B295" i="11"/>
  <c r="S295" i="11" s="1"/>
  <c r="A295" i="11"/>
  <c r="O294" i="11"/>
  <c r="K294" i="11"/>
  <c r="V294" i="11"/>
  <c r="G294" i="11"/>
  <c r="F294" i="11"/>
  <c r="E294" i="11"/>
  <c r="R294" i="11" s="1"/>
  <c r="D294" i="11"/>
  <c r="W294" i="11" s="1"/>
  <c r="C294" i="11"/>
  <c r="B294" i="11"/>
  <c r="X294" i="11" s="1"/>
  <c r="AB294" i="11" s="1"/>
  <c r="A294" i="11"/>
  <c r="O293" i="11"/>
  <c r="K293" i="11"/>
  <c r="V293" i="11"/>
  <c r="G293" i="11"/>
  <c r="F293" i="11"/>
  <c r="E293" i="11"/>
  <c r="R293" i="11" s="1"/>
  <c r="D293" i="11"/>
  <c r="W293" i="11" s="1"/>
  <c r="C293" i="11"/>
  <c r="B293" i="11"/>
  <c r="X293" i="11" s="1"/>
  <c r="AB293" i="11" s="1"/>
  <c r="A293" i="11"/>
  <c r="O292" i="11"/>
  <c r="K292" i="11"/>
  <c r="V292" i="11"/>
  <c r="G292" i="11"/>
  <c r="F292" i="11"/>
  <c r="E292" i="11"/>
  <c r="R292" i="11" s="1"/>
  <c r="D292" i="11"/>
  <c r="W292" i="11" s="1"/>
  <c r="C292" i="11"/>
  <c r="B292" i="11"/>
  <c r="Q292" i="11" s="1"/>
  <c r="A292" i="11"/>
  <c r="O291" i="11"/>
  <c r="K291" i="11"/>
  <c r="V291" i="11"/>
  <c r="G291" i="11"/>
  <c r="F291" i="11"/>
  <c r="E291" i="11"/>
  <c r="R291" i="11" s="1"/>
  <c r="D291" i="11"/>
  <c r="W291" i="11" s="1"/>
  <c r="C291" i="11"/>
  <c r="B291" i="11"/>
  <c r="S291" i="11" s="1"/>
  <c r="A291" i="11"/>
  <c r="O290" i="11"/>
  <c r="K290" i="11"/>
  <c r="G290" i="11"/>
  <c r="F290" i="11"/>
  <c r="E290" i="11"/>
  <c r="R290" i="11" s="1"/>
  <c r="D290" i="11"/>
  <c r="W290" i="11" s="1"/>
  <c r="C290" i="11"/>
  <c r="B290" i="11"/>
  <c r="Q290" i="11" s="1"/>
  <c r="A290" i="11"/>
  <c r="O289" i="11"/>
  <c r="K289" i="11"/>
  <c r="G289" i="11"/>
  <c r="F289" i="11"/>
  <c r="E289" i="11"/>
  <c r="R289" i="11" s="1"/>
  <c r="D289" i="11"/>
  <c r="W289" i="11" s="1"/>
  <c r="C289" i="11"/>
  <c r="B289" i="11"/>
  <c r="S289" i="11" s="1"/>
  <c r="A289" i="11"/>
  <c r="O288" i="11"/>
  <c r="K288" i="11"/>
  <c r="G288" i="11"/>
  <c r="F288" i="11"/>
  <c r="E288" i="11"/>
  <c r="R288" i="11" s="1"/>
  <c r="D288" i="11"/>
  <c r="W288" i="11" s="1"/>
  <c r="C288" i="11"/>
  <c r="B288" i="11"/>
  <c r="X288" i="11" s="1"/>
  <c r="AB288" i="11" s="1"/>
  <c r="A288" i="11"/>
  <c r="O287" i="11"/>
  <c r="K287" i="11"/>
  <c r="G287" i="11"/>
  <c r="F287" i="11"/>
  <c r="E287" i="11"/>
  <c r="R287" i="11" s="1"/>
  <c r="D287" i="11"/>
  <c r="W287" i="11" s="1"/>
  <c r="C287" i="11"/>
  <c r="B287" i="11"/>
  <c r="S287" i="11" s="1"/>
  <c r="A287" i="11"/>
  <c r="O286" i="11"/>
  <c r="K286" i="11"/>
  <c r="G286" i="11"/>
  <c r="F286" i="11"/>
  <c r="E286" i="11"/>
  <c r="R286" i="11" s="1"/>
  <c r="D286" i="11"/>
  <c r="W286" i="11" s="1"/>
  <c r="C286" i="11"/>
  <c r="B286" i="11"/>
  <c r="Q286" i="11" s="1"/>
  <c r="A286" i="11"/>
  <c r="O285" i="11"/>
  <c r="K285" i="11"/>
  <c r="G285" i="11"/>
  <c r="F285" i="11"/>
  <c r="E285" i="11"/>
  <c r="R285" i="11" s="1"/>
  <c r="D285" i="11"/>
  <c r="W285" i="11" s="1"/>
  <c r="C285" i="11"/>
  <c r="B285" i="11"/>
  <c r="Q285" i="11" s="1"/>
  <c r="A285" i="11"/>
  <c r="O284" i="11"/>
  <c r="K284" i="11"/>
  <c r="G284" i="11"/>
  <c r="F284" i="11"/>
  <c r="E284" i="11"/>
  <c r="R284" i="11" s="1"/>
  <c r="D284" i="11"/>
  <c r="W284" i="11" s="1"/>
  <c r="C284" i="11"/>
  <c r="B284" i="11"/>
  <c r="S284" i="11" s="1"/>
  <c r="A284" i="11"/>
  <c r="O283" i="11"/>
  <c r="K283" i="11"/>
  <c r="G283" i="11"/>
  <c r="F283" i="11"/>
  <c r="E283" i="11"/>
  <c r="U283" i="11" s="1"/>
  <c r="D283" i="11"/>
  <c r="W283" i="11" s="1"/>
  <c r="C283" i="11"/>
  <c r="B283" i="11"/>
  <c r="Q283" i="11" s="1"/>
  <c r="A283" i="11"/>
  <c r="O282" i="11"/>
  <c r="K282" i="11"/>
  <c r="G282" i="11"/>
  <c r="F282" i="11"/>
  <c r="E282" i="11"/>
  <c r="U282" i="11" s="1"/>
  <c r="D282" i="11"/>
  <c r="W282" i="11" s="1"/>
  <c r="C282" i="11"/>
  <c r="B282" i="11"/>
  <c r="Q282" i="11" s="1"/>
  <c r="A282" i="11"/>
  <c r="O281" i="11"/>
  <c r="K281" i="11"/>
  <c r="G281" i="11"/>
  <c r="F281" i="11"/>
  <c r="E281" i="11"/>
  <c r="R281" i="11" s="1"/>
  <c r="D281" i="11"/>
  <c r="W281" i="11" s="1"/>
  <c r="C281" i="11"/>
  <c r="B281" i="11"/>
  <c r="S281" i="11" s="1"/>
  <c r="A281" i="11"/>
  <c r="O280" i="11"/>
  <c r="K280" i="11"/>
  <c r="V280" i="11"/>
  <c r="G280" i="11"/>
  <c r="F280" i="11"/>
  <c r="E280" i="11"/>
  <c r="R280" i="11" s="1"/>
  <c r="D280" i="11"/>
  <c r="W280" i="11" s="1"/>
  <c r="C280" i="11"/>
  <c r="B280" i="11"/>
  <c r="X280" i="11" s="1"/>
  <c r="AB280" i="11" s="1"/>
  <c r="A280" i="11"/>
  <c r="O279" i="11"/>
  <c r="K279" i="11"/>
  <c r="G279" i="11"/>
  <c r="F279" i="11"/>
  <c r="E279" i="11"/>
  <c r="R279" i="11" s="1"/>
  <c r="D279" i="11"/>
  <c r="W279" i="11" s="1"/>
  <c r="C279" i="11"/>
  <c r="B279" i="11"/>
  <c r="X279" i="11" s="1"/>
  <c r="AB279" i="11" s="1"/>
  <c r="A279" i="11"/>
  <c r="O278" i="11"/>
  <c r="K278" i="11"/>
  <c r="G278" i="11"/>
  <c r="F278" i="11"/>
  <c r="E278" i="11"/>
  <c r="R278" i="11" s="1"/>
  <c r="D278" i="11"/>
  <c r="W278" i="11" s="1"/>
  <c r="C278" i="11"/>
  <c r="B278" i="11"/>
  <c r="X278" i="11" s="1"/>
  <c r="AB278" i="11" s="1"/>
  <c r="A278" i="11"/>
  <c r="O277" i="11"/>
  <c r="K277" i="11"/>
  <c r="V277" i="11"/>
  <c r="G277" i="11"/>
  <c r="F277" i="11"/>
  <c r="E277" i="11"/>
  <c r="R277" i="11" s="1"/>
  <c r="D277" i="11"/>
  <c r="W277" i="11" s="1"/>
  <c r="C277" i="11"/>
  <c r="B277" i="11"/>
  <c r="S277" i="11" s="1"/>
  <c r="A277" i="11"/>
  <c r="O276" i="11"/>
  <c r="K276" i="11"/>
  <c r="V276" i="11"/>
  <c r="G276" i="11"/>
  <c r="F276" i="11"/>
  <c r="E276" i="11"/>
  <c r="R276" i="11" s="1"/>
  <c r="D276" i="11"/>
  <c r="W276" i="11" s="1"/>
  <c r="C276" i="11"/>
  <c r="B276" i="11"/>
  <c r="X276" i="11" s="1"/>
  <c r="AB276" i="11" s="1"/>
  <c r="A276" i="11"/>
  <c r="O275" i="11"/>
  <c r="K275" i="11"/>
  <c r="V275" i="11"/>
  <c r="G275" i="11"/>
  <c r="F275" i="11"/>
  <c r="E275" i="11"/>
  <c r="R275" i="11" s="1"/>
  <c r="D275" i="11"/>
  <c r="W275" i="11" s="1"/>
  <c r="C275" i="11"/>
  <c r="B275" i="11"/>
  <c r="S275" i="11" s="1"/>
  <c r="A275" i="11"/>
  <c r="O274" i="11"/>
  <c r="K274" i="11"/>
  <c r="G274" i="11"/>
  <c r="F274" i="11"/>
  <c r="E274" i="11"/>
  <c r="R274" i="11" s="1"/>
  <c r="D274" i="11"/>
  <c r="W274" i="11" s="1"/>
  <c r="C274" i="11"/>
  <c r="B274" i="11"/>
  <c r="Q274" i="11" s="1"/>
  <c r="A274" i="11"/>
  <c r="O273" i="11"/>
  <c r="K273" i="11"/>
  <c r="V273" i="11"/>
  <c r="G273" i="11"/>
  <c r="F273" i="11"/>
  <c r="E273" i="11"/>
  <c r="R273" i="11" s="1"/>
  <c r="D273" i="11"/>
  <c r="W273" i="11" s="1"/>
  <c r="C273" i="11"/>
  <c r="B273" i="11"/>
  <c r="S273" i="11" s="1"/>
  <c r="A273" i="11"/>
  <c r="O272" i="11"/>
  <c r="K272" i="11"/>
  <c r="G272" i="11"/>
  <c r="F272" i="11"/>
  <c r="E272" i="11"/>
  <c r="R272" i="11" s="1"/>
  <c r="D272" i="11"/>
  <c r="W272" i="11" s="1"/>
  <c r="C272" i="11"/>
  <c r="B272" i="11"/>
  <c r="S272" i="11" s="1"/>
  <c r="A272" i="11"/>
  <c r="O271" i="11"/>
  <c r="K271" i="11"/>
  <c r="G271" i="11"/>
  <c r="F271" i="11"/>
  <c r="E271" i="11"/>
  <c r="R271" i="11" s="1"/>
  <c r="D271" i="11"/>
  <c r="W271" i="11" s="1"/>
  <c r="C271" i="11"/>
  <c r="B271" i="11"/>
  <c r="X271" i="11" s="1"/>
  <c r="AB271" i="11" s="1"/>
  <c r="A271" i="11"/>
  <c r="O270" i="11"/>
  <c r="K270" i="11"/>
  <c r="V270" i="11"/>
  <c r="G270" i="11"/>
  <c r="F270" i="11"/>
  <c r="E270" i="11"/>
  <c r="R270" i="11" s="1"/>
  <c r="D270" i="11"/>
  <c r="W270" i="11" s="1"/>
  <c r="C270" i="11"/>
  <c r="B270" i="11"/>
  <c r="S270" i="11" s="1"/>
  <c r="A270" i="11"/>
  <c r="O269" i="11"/>
  <c r="K269" i="11"/>
  <c r="V269" i="11"/>
  <c r="G269" i="11"/>
  <c r="F269" i="11"/>
  <c r="E269" i="11"/>
  <c r="R269" i="11" s="1"/>
  <c r="D269" i="11"/>
  <c r="W269" i="11" s="1"/>
  <c r="C269" i="11"/>
  <c r="B269" i="11"/>
  <c r="S269" i="11" s="1"/>
  <c r="A269" i="11"/>
  <c r="O268" i="11"/>
  <c r="K268" i="11"/>
  <c r="G268" i="11"/>
  <c r="F268" i="11"/>
  <c r="E268" i="11"/>
  <c r="R268" i="11" s="1"/>
  <c r="D268" i="11"/>
  <c r="W268" i="11" s="1"/>
  <c r="C268" i="11"/>
  <c r="B268" i="11"/>
  <c r="X268" i="11" s="1"/>
  <c r="AB268" i="11" s="1"/>
  <c r="A268" i="11"/>
  <c r="O267" i="11"/>
  <c r="K267" i="11"/>
  <c r="G267" i="11"/>
  <c r="F267" i="11"/>
  <c r="E267" i="11"/>
  <c r="R267" i="11" s="1"/>
  <c r="D267" i="11"/>
  <c r="W267" i="11" s="1"/>
  <c r="C267" i="11"/>
  <c r="B267" i="11"/>
  <c r="X267" i="11" s="1"/>
  <c r="AB267" i="11" s="1"/>
  <c r="A267" i="11"/>
  <c r="O266" i="11"/>
  <c r="K266" i="11"/>
  <c r="G266" i="11"/>
  <c r="F266" i="11"/>
  <c r="E266" i="11"/>
  <c r="U266" i="11" s="1"/>
  <c r="D266" i="11"/>
  <c r="W266" i="11" s="1"/>
  <c r="C266" i="11"/>
  <c r="B266" i="11"/>
  <c r="Q266" i="11" s="1"/>
  <c r="A266" i="11"/>
  <c r="O265" i="11"/>
  <c r="K265" i="11"/>
  <c r="G265" i="11"/>
  <c r="F265" i="11"/>
  <c r="E265" i="11"/>
  <c r="R265" i="11" s="1"/>
  <c r="D265" i="11"/>
  <c r="W265" i="11" s="1"/>
  <c r="C265" i="11"/>
  <c r="B265" i="11"/>
  <c r="X265" i="11" s="1"/>
  <c r="AB265" i="11" s="1"/>
  <c r="A265" i="11"/>
  <c r="O264" i="11"/>
  <c r="K264" i="11"/>
  <c r="G264" i="11"/>
  <c r="F264" i="11"/>
  <c r="E264" i="11"/>
  <c r="D264" i="11"/>
  <c r="W264" i="11" s="1"/>
  <c r="C264" i="11"/>
  <c r="B264" i="11"/>
  <c r="Q264" i="11" s="1"/>
  <c r="A264" i="11"/>
  <c r="O263" i="11"/>
  <c r="K263" i="11"/>
  <c r="G263" i="11"/>
  <c r="F263" i="11"/>
  <c r="E263" i="11"/>
  <c r="R263" i="11" s="1"/>
  <c r="D263" i="11"/>
  <c r="W263" i="11" s="1"/>
  <c r="C263" i="11"/>
  <c r="B263" i="11"/>
  <c r="S263" i="11" s="1"/>
  <c r="A263" i="11"/>
  <c r="O262" i="11"/>
  <c r="K262" i="11"/>
  <c r="V262" i="11"/>
  <c r="G262" i="11"/>
  <c r="F262" i="11"/>
  <c r="E262" i="11"/>
  <c r="R262" i="11" s="1"/>
  <c r="D262" i="11"/>
  <c r="W262" i="11" s="1"/>
  <c r="C262" i="11"/>
  <c r="B262" i="11"/>
  <c r="Q262" i="11" s="1"/>
  <c r="A262" i="11"/>
  <c r="O261" i="11"/>
  <c r="K261" i="11"/>
  <c r="G261" i="11"/>
  <c r="F261" i="11"/>
  <c r="E261" i="11"/>
  <c r="R261" i="11" s="1"/>
  <c r="D261" i="11"/>
  <c r="W261" i="11" s="1"/>
  <c r="C261" i="11"/>
  <c r="Y261" i="11" s="1"/>
  <c r="B261" i="11"/>
  <c r="Q261" i="11" s="1"/>
  <c r="A261" i="11"/>
  <c r="O260" i="11"/>
  <c r="K260" i="11"/>
  <c r="G260" i="11"/>
  <c r="F260" i="11"/>
  <c r="E260" i="11"/>
  <c r="U260" i="11" s="1"/>
  <c r="D260" i="11"/>
  <c r="W260" i="11" s="1"/>
  <c r="C260" i="11"/>
  <c r="Y260" i="11" s="1"/>
  <c r="B260" i="11"/>
  <c r="Q260" i="11" s="1"/>
  <c r="A260" i="11"/>
  <c r="O259" i="11"/>
  <c r="K259" i="11"/>
  <c r="G259" i="11"/>
  <c r="F259" i="11"/>
  <c r="E259" i="11"/>
  <c r="R259" i="11" s="1"/>
  <c r="D259" i="11"/>
  <c r="W259" i="11" s="1"/>
  <c r="C259" i="11"/>
  <c r="Y259" i="11" s="1"/>
  <c r="B259" i="11"/>
  <c r="S259" i="11" s="1"/>
  <c r="A259" i="11"/>
  <c r="O258" i="11"/>
  <c r="K258" i="11"/>
  <c r="G258" i="11"/>
  <c r="F258" i="11"/>
  <c r="E258" i="11"/>
  <c r="R258" i="11" s="1"/>
  <c r="D258" i="11"/>
  <c r="W258" i="11" s="1"/>
  <c r="C258" i="11"/>
  <c r="Y258" i="11" s="1"/>
  <c r="B258" i="11"/>
  <c r="X258" i="11" s="1"/>
  <c r="AB258" i="11" s="1"/>
  <c r="A258" i="11"/>
  <c r="O257" i="11"/>
  <c r="K257" i="11"/>
  <c r="V257" i="11"/>
  <c r="G257" i="11"/>
  <c r="F257" i="11"/>
  <c r="E257" i="11"/>
  <c r="U257" i="11" s="1"/>
  <c r="D257" i="11"/>
  <c r="W257" i="11" s="1"/>
  <c r="C257" i="11"/>
  <c r="B257" i="11"/>
  <c r="X257" i="11" s="1"/>
  <c r="AB257" i="11" s="1"/>
  <c r="A257" i="11"/>
  <c r="O256" i="11"/>
  <c r="K256" i="11"/>
  <c r="V256" i="11"/>
  <c r="G256" i="11"/>
  <c r="F256" i="11"/>
  <c r="E256" i="11"/>
  <c r="U256" i="11" s="1"/>
  <c r="D256" i="11"/>
  <c r="W256" i="11" s="1"/>
  <c r="C256" i="11"/>
  <c r="Y256" i="11" s="1"/>
  <c r="B256" i="11"/>
  <c r="X256" i="11" s="1"/>
  <c r="AB256" i="11" s="1"/>
  <c r="A256" i="11"/>
  <c r="O255" i="11"/>
  <c r="K255" i="11"/>
  <c r="G255" i="11"/>
  <c r="F255" i="11"/>
  <c r="E255" i="11"/>
  <c r="U255" i="11" s="1"/>
  <c r="D255" i="11"/>
  <c r="W255" i="11" s="1"/>
  <c r="C255" i="11"/>
  <c r="Y255" i="11" s="1"/>
  <c r="B255" i="11"/>
  <c r="Q255" i="11" s="1"/>
  <c r="A255" i="11"/>
  <c r="O254" i="11"/>
  <c r="K254" i="11"/>
  <c r="G254" i="11"/>
  <c r="F254" i="11"/>
  <c r="E254" i="11"/>
  <c r="U254" i="11" s="1"/>
  <c r="D254" i="11"/>
  <c r="W254" i="11" s="1"/>
  <c r="C254" i="11"/>
  <c r="Y254" i="11" s="1"/>
  <c r="B254" i="11"/>
  <c r="X254" i="11" s="1"/>
  <c r="AB254" i="11" s="1"/>
  <c r="A254" i="11"/>
  <c r="O253" i="11"/>
  <c r="K253" i="11"/>
  <c r="G253" i="11"/>
  <c r="F253" i="11"/>
  <c r="E253" i="11"/>
  <c r="D253" i="11"/>
  <c r="W253" i="11" s="1"/>
  <c r="C253" i="11"/>
  <c r="Y253" i="11" s="1"/>
  <c r="B253" i="11"/>
  <c r="S253" i="11" s="1"/>
  <c r="A253" i="11"/>
  <c r="O252" i="11"/>
  <c r="K252" i="11"/>
  <c r="V252" i="11"/>
  <c r="G252" i="11"/>
  <c r="F252" i="11"/>
  <c r="E252" i="11"/>
  <c r="R252" i="11" s="1"/>
  <c r="D252" i="11"/>
  <c r="W252" i="11" s="1"/>
  <c r="C252" i="11"/>
  <c r="B252" i="11"/>
  <c r="S252" i="11" s="1"/>
  <c r="A252" i="11"/>
  <c r="O251" i="11"/>
  <c r="K251" i="11"/>
  <c r="G251" i="11"/>
  <c r="F251" i="11"/>
  <c r="E251" i="11"/>
  <c r="U251" i="11" s="1"/>
  <c r="D251" i="11"/>
  <c r="W251" i="11" s="1"/>
  <c r="C251" i="11"/>
  <c r="Y251" i="11" s="1"/>
  <c r="B251" i="11"/>
  <c r="S251" i="11" s="1"/>
  <c r="A251" i="11"/>
  <c r="O250" i="11"/>
  <c r="K250" i="11"/>
  <c r="G250" i="11"/>
  <c r="F250" i="11"/>
  <c r="E250" i="11"/>
  <c r="R250" i="11" s="1"/>
  <c r="D250" i="11"/>
  <c r="W250" i="11" s="1"/>
  <c r="C250" i="11"/>
  <c r="Y250" i="11" s="1"/>
  <c r="B250" i="11"/>
  <c r="X250" i="11" s="1"/>
  <c r="AB250" i="11" s="1"/>
  <c r="A250" i="11"/>
  <c r="O249" i="11"/>
  <c r="K249" i="11"/>
  <c r="V249" i="11"/>
  <c r="G249" i="11"/>
  <c r="F249" i="11"/>
  <c r="E249" i="11"/>
  <c r="R249" i="11" s="1"/>
  <c r="D249" i="11"/>
  <c r="W249" i="11" s="1"/>
  <c r="C249" i="11"/>
  <c r="Y249" i="11" s="1"/>
  <c r="B249" i="11"/>
  <c r="Q249" i="11" s="1"/>
  <c r="A249" i="11"/>
  <c r="O248" i="11"/>
  <c r="K248" i="11"/>
  <c r="V248" i="11"/>
  <c r="G248" i="11"/>
  <c r="F248" i="11"/>
  <c r="E248" i="11"/>
  <c r="U248" i="11" s="1"/>
  <c r="D248" i="11"/>
  <c r="W248" i="11" s="1"/>
  <c r="C248" i="11"/>
  <c r="Y248" i="11" s="1"/>
  <c r="B248" i="11"/>
  <c r="S248" i="11" s="1"/>
  <c r="A248" i="11"/>
  <c r="O247" i="11"/>
  <c r="K247" i="11"/>
  <c r="G247" i="11"/>
  <c r="F247" i="11"/>
  <c r="E247" i="11"/>
  <c r="R247" i="11" s="1"/>
  <c r="D247" i="11"/>
  <c r="W247" i="11" s="1"/>
  <c r="C247" i="11"/>
  <c r="B247" i="11"/>
  <c r="S247" i="11" s="1"/>
  <c r="A247" i="11"/>
  <c r="O246" i="11"/>
  <c r="K246" i="11"/>
  <c r="G246" i="11"/>
  <c r="F246" i="11"/>
  <c r="E246" i="11"/>
  <c r="R246" i="11" s="1"/>
  <c r="D246" i="11"/>
  <c r="W246" i="11" s="1"/>
  <c r="C246" i="11"/>
  <c r="Y246" i="11" s="1"/>
  <c r="B246" i="11"/>
  <c r="A246" i="11"/>
  <c r="O245" i="11"/>
  <c r="K245" i="11"/>
  <c r="G245" i="11"/>
  <c r="F245" i="11"/>
  <c r="E245" i="11"/>
  <c r="U245" i="11" s="1"/>
  <c r="D245" i="11"/>
  <c r="W245" i="11" s="1"/>
  <c r="C245" i="11"/>
  <c r="Y245" i="11" s="1"/>
  <c r="B245" i="11"/>
  <c r="S245" i="11" s="1"/>
  <c r="A245" i="11"/>
  <c r="O244" i="11"/>
  <c r="K244" i="11"/>
  <c r="G244" i="11"/>
  <c r="F244" i="11"/>
  <c r="E244" i="11"/>
  <c r="R244" i="11" s="1"/>
  <c r="D244" i="11"/>
  <c r="W244" i="11" s="1"/>
  <c r="C244" i="11"/>
  <c r="Y244" i="11" s="1"/>
  <c r="B244" i="11"/>
  <c r="X244" i="11" s="1"/>
  <c r="AB244" i="11" s="1"/>
  <c r="A244" i="11"/>
  <c r="O243" i="11"/>
  <c r="K243" i="11"/>
  <c r="G243" i="11"/>
  <c r="F243" i="11"/>
  <c r="E243" i="11"/>
  <c r="U243" i="11" s="1"/>
  <c r="D243" i="11"/>
  <c r="W243" i="11" s="1"/>
  <c r="C243" i="11"/>
  <c r="Y243" i="11" s="1"/>
  <c r="B243" i="11"/>
  <c r="Q243" i="11" s="1"/>
  <c r="A243" i="11"/>
  <c r="O242" i="11"/>
  <c r="K242" i="11"/>
  <c r="G242" i="11"/>
  <c r="F242" i="11"/>
  <c r="E242" i="11"/>
  <c r="R242" i="11" s="1"/>
  <c r="D242" i="11"/>
  <c r="W242" i="11" s="1"/>
  <c r="C242" i="11"/>
  <c r="B242" i="11"/>
  <c r="S242" i="11" s="1"/>
  <c r="A242" i="11"/>
  <c r="O241" i="11"/>
  <c r="K241" i="11"/>
  <c r="G241" i="11"/>
  <c r="F241" i="11"/>
  <c r="E241" i="11"/>
  <c r="R241" i="11" s="1"/>
  <c r="D241" i="11"/>
  <c r="W241" i="11" s="1"/>
  <c r="C241" i="11"/>
  <c r="B241" i="11"/>
  <c r="X241" i="11" s="1"/>
  <c r="AB241" i="11" s="1"/>
  <c r="A241" i="11"/>
  <c r="O240" i="11"/>
  <c r="K240" i="11"/>
  <c r="G240" i="11"/>
  <c r="F240" i="11"/>
  <c r="E240" i="11"/>
  <c r="R240" i="11" s="1"/>
  <c r="D240" i="11"/>
  <c r="W240" i="11" s="1"/>
  <c r="C240" i="11"/>
  <c r="Y240" i="11" s="1"/>
  <c r="B240" i="11"/>
  <c r="X240" i="11" s="1"/>
  <c r="AB240" i="11" s="1"/>
  <c r="A240" i="11"/>
  <c r="O239" i="11"/>
  <c r="K239" i="11"/>
  <c r="G239" i="11"/>
  <c r="F239" i="11"/>
  <c r="E239" i="11"/>
  <c r="U239" i="11" s="1"/>
  <c r="D239" i="11"/>
  <c r="W239" i="11" s="1"/>
  <c r="C239" i="11"/>
  <c r="Y239" i="11" s="1"/>
  <c r="B239" i="11"/>
  <c r="X239" i="11" s="1"/>
  <c r="AB239" i="11" s="1"/>
  <c r="A239" i="11"/>
  <c r="O238" i="11"/>
  <c r="K238" i="11"/>
  <c r="G238" i="11"/>
  <c r="F238" i="11"/>
  <c r="E238" i="11"/>
  <c r="R238" i="11" s="1"/>
  <c r="D238" i="11"/>
  <c r="W238" i="11" s="1"/>
  <c r="C238" i="11"/>
  <c r="Y238" i="11" s="1"/>
  <c r="B238" i="11"/>
  <c r="A238" i="11"/>
  <c r="O237" i="11"/>
  <c r="K237" i="11"/>
  <c r="V237" i="11"/>
  <c r="G237" i="11"/>
  <c r="F237" i="11"/>
  <c r="E237" i="11"/>
  <c r="U237" i="11" s="1"/>
  <c r="D237" i="11"/>
  <c r="W237" i="11" s="1"/>
  <c r="C237" i="11"/>
  <c r="Y237" i="11" s="1"/>
  <c r="B237" i="11"/>
  <c r="X237" i="11" s="1"/>
  <c r="AB237" i="11" s="1"/>
  <c r="A237" i="11"/>
  <c r="O236" i="11"/>
  <c r="K236" i="11"/>
  <c r="G236" i="11"/>
  <c r="F236" i="11"/>
  <c r="E236" i="11"/>
  <c r="U236" i="11" s="1"/>
  <c r="D236" i="11"/>
  <c r="W236" i="11" s="1"/>
  <c r="C236" i="11"/>
  <c r="B236" i="11"/>
  <c r="S236" i="11" s="1"/>
  <c r="A236" i="11"/>
  <c r="O235" i="11"/>
  <c r="K235" i="11"/>
  <c r="G235" i="11"/>
  <c r="F235" i="11"/>
  <c r="E235" i="11"/>
  <c r="D235" i="11"/>
  <c r="W235" i="11" s="1"/>
  <c r="C235" i="11"/>
  <c r="Y235" i="11" s="1"/>
  <c r="B235" i="11"/>
  <c r="Q235" i="11" s="1"/>
  <c r="A235" i="11"/>
  <c r="O234" i="11"/>
  <c r="K234" i="11"/>
  <c r="G234" i="11"/>
  <c r="F234" i="11"/>
  <c r="E234" i="11"/>
  <c r="R234" i="11" s="1"/>
  <c r="D234" i="11"/>
  <c r="W234" i="11" s="1"/>
  <c r="C234" i="11"/>
  <c r="Y234" i="11" s="1"/>
  <c r="B234" i="11"/>
  <c r="Q234" i="11" s="1"/>
  <c r="A234" i="11"/>
  <c r="O233" i="11"/>
  <c r="K233" i="11"/>
  <c r="G233" i="11"/>
  <c r="F233" i="11"/>
  <c r="E233" i="11"/>
  <c r="R233" i="11" s="1"/>
  <c r="D233" i="11"/>
  <c r="W233" i="11" s="1"/>
  <c r="C233" i="11"/>
  <c r="Y233" i="11" s="1"/>
  <c r="B233" i="11"/>
  <c r="S233" i="11" s="1"/>
  <c r="A233" i="11"/>
  <c r="O232" i="11"/>
  <c r="K232" i="11"/>
  <c r="G232" i="11"/>
  <c r="F232" i="11"/>
  <c r="E232" i="11"/>
  <c r="R232" i="11" s="1"/>
  <c r="D232" i="11"/>
  <c r="W232" i="11" s="1"/>
  <c r="C232" i="11"/>
  <c r="Y232" i="11" s="1"/>
  <c r="B232" i="11"/>
  <c r="X232" i="11" s="1"/>
  <c r="AB232" i="11" s="1"/>
  <c r="A232" i="11"/>
  <c r="O231" i="11"/>
  <c r="K231" i="11"/>
  <c r="V231" i="11"/>
  <c r="G231" i="11"/>
  <c r="F231" i="11"/>
  <c r="E231" i="11"/>
  <c r="R231" i="11" s="1"/>
  <c r="D231" i="11"/>
  <c r="W231" i="11" s="1"/>
  <c r="C231" i="11"/>
  <c r="B231" i="11"/>
  <c r="Q231" i="11" s="1"/>
  <c r="A231" i="11"/>
  <c r="O230" i="11"/>
  <c r="K230" i="11"/>
  <c r="G230" i="11"/>
  <c r="F230" i="11"/>
  <c r="E230" i="11"/>
  <c r="U230" i="11" s="1"/>
  <c r="D230" i="11"/>
  <c r="W230" i="11" s="1"/>
  <c r="C230" i="11"/>
  <c r="B230" i="11"/>
  <c r="X230" i="11" s="1"/>
  <c r="AB230" i="11" s="1"/>
  <c r="A230" i="11"/>
  <c r="O229" i="11"/>
  <c r="K229" i="11"/>
  <c r="V229" i="11"/>
  <c r="G229" i="11"/>
  <c r="F229" i="11"/>
  <c r="E229" i="11"/>
  <c r="R229" i="11" s="1"/>
  <c r="D229" i="11"/>
  <c r="W229" i="11" s="1"/>
  <c r="C229" i="11"/>
  <c r="Y229" i="11" s="1"/>
  <c r="B229" i="11"/>
  <c r="S229" i="11" s="1"/>
  <c r="A229" i="11"/>
  <c r="O228" i="11"/>
  <c r="K228" i="11"/>
  <c r="G228" i="11"/>
  <c r="F228" i="11"/>
  <c r="E228" i="11"/>
  <c r="R228" i="11" s="1"/>
  <c r="D228" i="11"/>
  <c r="W228" i="11" s="1"/>
  <c r="C228" i="11"/>
  <c r="B228" i="11"/>
  <c r="X228" i="11" s="1"/>
  <c r="AB228" i="11" s="1"/>
  <c r="A228" i="11"/>
  <c r="O227" i="11"/>
  <c r="K227" i="11"/>
  <c r="V227" i="11"/>
  <c r="G227" i="11"/>
  <c r="F227" i="11"/>
  <c r="E227" i="11"/>
  <c r="R227" i="11" s="1"/>
  <c r="D227" i="11"/>
  <c r="W227" i="11" s="1"/>
  <c r="C227" i="11"/>
  <c r="B227" i="11"/>
  <c r="X227" i="11" s="1"/>
  <c r="AB227" i="11" s="1"/>
  <c r="A227" i="11"/>
  <c r="O226" i="11"/>
  <c r="K226" i="11"/>
  <c r="G226" i="11"/>
  <c r="F226" i="11"/>
  <c r="E226" i="11"/>
  <c r="R226" i="11" s="1"/>
  <c r="D226" i="11"/>
  <c r="W226" i="11" s="1"/>
  <c r="C226" i="11"/>
  <c r="B226" i="11"/>
  <c r="X226" i="11" s="1"/>
  <c r="AB226" i="11" s="1"/>
  <c r="A226" i="11"/>
  <c r="O225" i="11"/>
  <c r="K225" i="11"/>
  <c r="G225" i="11"/>
  <c r="F225" i="11"/>
  <c r="E225" i="11"/>
  <c r="R225" i="11" s="1"/>
  <c r="D225" i="11"/>
  <c r="W225" i="11" s="1"/>
  <c r="C225" i="11"/>
  <c r="B225" i="11"/>
  <c r="S225" i="11" s="1"/>
  <c r="A225" i="11"/>
  <c r="O224" i="11"/>
  <c r="K224" i="11"/>
  <c r="G224" i="11"/>
  <c r="F224" i="11"/>
  <c r="E224" i="11"/>
  <c r="R224" i="11" s="1"/>
  <c r="D224" i="11"/>
  <c r="W224" i="11" s="1"/>
  <c r="C224" i="11"/>
  <c r="B224" i="11"/>
  <c r="Q224" i="11" s="1"/>
  <c r="A224" i="11"/>
  <c r="O223" i="11"/>
  <c r="K223" i="11"/>
  <c r="G223" i="11"/>
  <c r="F223" i="11"/>
  <c r="E223" i="11"/>
  <c r="R223" i="11" s="1"/>
  <c r="D223" i="11"/>
  <c r="W223" i="11" s="1"/>
  <c r="C223" i="11"/>
  <c r="B223" i="11"/>
  <c r="X223" i="11" s="1"/>
  <c r="AB223" i="11" s="1"/>
  <c r="A223" i="11"/>
  <c r="O222" i="11"/>
  <c r="K222" i="11"/>
  <c r="G222" i="11"/>
  <c r="F222" i="11"/>
  <c r="E222" i="11"/>
  <c r="U222" i="11" s="1"/>
  <c r="D222" i="11"/>
  <c r="W222" i="11" s="1"/>
  <c r="C222" i="11"/>
  <c r="Y222" i="11" s="1"/>
  <c r="B222" i="11"/>
  <c r="A222" i="11"/>
  <c r="O221" i="11"/>
  <c r="K221" i="11"/>
  <c r="G221" i="11"/>
  <c r="F221" i="11"/>
  <c r="E221" i="11"/>
  <c r="U221" i="11" s="1"/>
  <c r="D221" i="11"/>
  <c r="W221" i="11" s="1"/>
  <c r="C221" i="11"/>
  <c r="Y221" i="11" s="1"/>
  <c r="B221" i="11"/>
  <c r="S221" i="11" s="1"/>
  <c r="A221" i="11"/>
  <c r="O220" i="11"/>
  <c r="K220" i="11"/>
  <c r="G220" i="11"/>
  <c r="F220" i="11"/>
  <c r="E220" i="11"/>
  <c r="U220" i="11" s="1"/>
  <c r="D220" i="11"/>
  <c r="W220" i="11" s="1"/>
  <c r="C220" i="11"/>
  <c r="Y220" i="11" s="1"/>
  <c r="B220" i="11"/>
  <c r="Q220" i="11" s="1"/>
  <c r="A220" i="11"/>
  <c r="O219" i="11"/>
  <c r="K219" i="11"/>
  <c r="G219" i="11"/>
  <c r="F219" i="11"/>
  <c r="E219" i="11"/>
  <c r="R219" i="11" s="1"/>
  <c r="D219" i="11"/>
  <c r="W219" i="11" s="1"/>
  <c r="C219" i="11"/>
  <c r="Y219" i="11" s="1"/>
  <c r="B219" i="11"/>
  <c r="X219" i="11" s="1"/>
  <c r="AB219" i="11" s="1"/>
  <c r="A219" i="11"/>
  <c r="O218" i="11"/>
  <c r="K218" i="11"/>
  <c r="G218" i="11"/>
  <c r="F218" i="11"/>
  <c r="E218" i="11"/>
  <c r="R218" i="11" s="1"/>
  <c r="D218" i="11"/>
  <c r="W218" i="11" s="1"/>
  <c r="C218" i="11"/>
  <c r="Y218" i="11" s="1"/>
  <c r="B218" i="11"/>
  <c r="S218" i="11" s="1"/>
  <c r="A218" i="11"/>
  <c r="O217" i="11"/>
  <c r="K217" i="11"/>
  <c r="G217" i="11"/>
  <c r="F217" i="11"/>
  <c r="E217" i="11"/>
  <c r="U217" i="11" s="1"/>
  <c r="D217" i="11"/>
  <c r="W217" i="11" s="1"/>
  <c r="C217" i="11"/>
  <c r="Y217" i="11" s="1"/>
  <c r="B217" i="11"/>
  <c r="Q217" i="11" s="1"/>
  <c r="A217" i="11"/>
  <c r="O216" i="11"/>
  <c r="K216" i="11"/>
  <c r="G216" i="11"/>
  <c r="F216" i="11"/>
  <c r="E216" i="11"/>
  <c r="U216" i="11" s="1"/>
  <c r="D216" i="11"/>
  <c r="W216" i="11" s="1"/>
  <c r="C216" i="11"/>
  <c r="Y216" i="11" s="1"/>
  <c r="B216" i="11"/>
  <c r="Q216" i="11" s="1"/>
  <c r="A216" i="11"/>
  <c r="O215" i="11"/>
  <c r="K215" i="11"/>
  <c r="G215" i="11"/>
  <c r="F215" i="11"/>
  <c r="E215" i="11"/>
  <c r="U215" i="11" s="1"/>
  <c r="D215" i="11"/>
  <c r="W215" i="11" s="1"/>
  <c r="C215" i="11"/>
  <c r="Y215" i="11" s="1"/>
  <c r="B215" i="11"/>
  <c r="X215" i="11" s="1"/>
  <c r="AB215" i="11" s="1"/>
  <c r="A215" i="11"/>
  <c r="O214" i="11"/>
  <c r="K214" i="11"/>
  <c r="V214" i="11"/>
  <c r="G214" i="11"/>
  <c r="F214" i="11"/>
  <c r="E214" i="11"/>
  <c r="R214" i="11" s="1"/>
  <c r="D214" i="11"/>
  <c r="W214" i="11" s="1"/>
  <c r="C214" i="11"/>
  <c r="Y214" i="11" s="1"/>
  <c r="B214" i="11"/>
  <c r="X214" i="11" s="1"/>
  <c r="AB214" i="11" s="1"/>
  <c r="A214" i="11"/>
  <c r="O213" i="11"/>
  <c r="K213" i="11"/>
  <c r="G213" i="11"/>
  <c r="F213" i="11"/>
  <c r="E213" i="11"/>
  <c r="R213" i="11" s="1"/>
  <c r="D213" i="11"/>
  <c r="W213" i="11" s="1"/>
  <c r="C213" i="11"/>
  <c r="Y213" i="11" s="1"/>
  <c r="B213" i="11"/>
  <c r="X213" i="11" s="1"/>
  <c r="AB213" i="11" s="1"/>
  <c r="A213" i="11"/>
  <c r="O212" i="11"/>
  <c r="K212" i="11"/>
  <c r="G212" i="11"/>
  <c r="F212" i="11"/>
  <c r="E212" i="11"/>
  <c r="U212" i="11" s="1"/>
  <c r="D212" i="11"/>
  <c r="W212" i="11" s="1"/>
  <c r="C212" i="11"/>
  <c r="Y212" i="11" s="1"/>
  <c r="B212" i="11"/>
  <c r="S212" i="11" s="1"/>
  <c r="A212" i="11"/>
  <c r="O211" i="11"/>
  <c r="K211" i="11"/>
  <c r="G211" i="11"/>
  <c r="F211" i="11"/>
  <c r="E211" i="11"/>
  <c r="R211" i="11" s="1"/>
  <c r="D211" i="11"/>
  <c r="W211" i="11" s="1"/>
  <c r="C211" i="11"/>
  <c r="Y211" i="11" s="1"/>
  <c r="B211" i="11"/>
  <c r="X211" i="11" s="1"/>
  <c r="AB211" i="11" s="1"/>
  <c r="A211" i="11"/>
  <c r="O210" i="11"/>
  <c r="K210" i="11"/>
  <c r="G210" i="11"/>
  <c r="F210" i="11"/>
  <c r="E210" i="11"/>
  <c r="U210" i="11" s="1"/>
  <c r="D210" i="11"/>
  <c r="W210" i="11" s="1"/>
  <c r="C210" i="11"/>
  <c r="Y210" i="11" s="1"/>
  <c r="B210" i="11"/>
  <c r="X210" i="11" s="1"/>
  <c r="AB210" i="11" s="1"/>
  <c r="A210" i="11"/>
  <c r="O209" i="11"/>
  <c r="K209" i="11"/>
  <c r="G209" i="11"/>
  <c r="F209" i="11"/>
  <c r="E209" i="11"/>
  <c r="U209" i="11" s="1"/>
  <c r="D209" i="11"/>
  <c r="W209" i="11" s="1"/>
  <c r="C209" i="11"/>
  <c r="Y209" i="11" s="1"/>
  <c r="B209" i="11"/>
  <c r="X209" i="11" s="1"/>
  <c r="AB209" i="11" s="1"/>
  <c r="A209" i="11"/>
  <c r="O208" i="11"/>
  <c r="K208" i="11"/>
  <c r="V208" i="11"/>
  <c r="G208" i="11"/>
  <c r="F208" i="11"/>
  <c r="E208" i="11"/>
  <c r="U208" i="11" s="1"/>
  <c r="D208" i="11"/>
  <c r="W208" i="11" s="1"/>
  <c r="C208" i="11"/>
  <c r="Y208" i="11" s="1"/>
  <c r="B208" i="11"/>
  <c r="X208" i="11" s="1"/>
  <c r="AB208" i="11" s="1"/>
  <c r="A208" i="11"/>
  <c r="O207" i="11"/>
  <c r="K207" i="11"/>
  <c r="V207" i="11"/>
  <c r="G207" i="11"/>
  <c r="F207" i="11"/>
  <c r="E207" i="11"/>
  <c r="U207" i="11" s="1"/>
  <c r="D207" i="11"/>
  <c r="W207" i="11" s="1"/>
  <c r="C207" i="11"/>
  <c r="Y207" i="11" s="1"/>
  <c r="B207" i="11"/>
  <c r="Q207" i="11" s="1"/>
  <c r="A207" i="11"/>
  <c r="O206" i="11"/>
  <c r="K206" i="11"/>
  <c r="V206" i="11"/>
  <c r="G206" i="11"/>
  <c r="F206" i="11"/>
  <c r="E206" i="11"/>
  <c r="U206" i="11" s="1"/>
  <c r="D206" i="11"/>
  <c r="W206" i="11" s="1"/>
  <c r="C206" i="11"/>
  <c r="Y206" i="11" s="1"/>
  <c r="B206" i="11"/>
  <c r="Q206" i="11" s="1"/>
  <c r="A206" i="11"/>
  <c r="O205" i="11"/>
  <c r="K205" i="11"/>
  <c r="G205" i="11"/>
  <c r="F205" i="11"/>
  <c r="E205" i="11"/>
  <c r="U205" i="11" s="1"/>
  <c r="D205" i="11"/>
  <c r="W205" i="11" s="1"/>
  <c r="C205" i="11"/>
  <c r="Y205" i="11" s="1"/>
  <c r="B205" i="11"/>
  <c r="Q205" i="11" s="1"/>
  <c r="A205" i="11"/>
  <c r="O204" i="11"/>
  <c r="K204" i="11"/>
  <c r="G204" i="11"/>
  <c r="F204" i="11"/>
  <c r="E204" i="11"/>
  <c r="R204" i="11" s="1"/>
  <c r="D204" i="11"/>
  <c r="W204" i="11" s="1"/>
  <c r="C204" i="11"/>
  <c r="Y204" i="11" s="1"/>
  <c r="B204" i="11"/>
  <c r="Q204" i="11" s="1"/>
  <c r="A204" i="11"/>
  <c r="O203" i="11"/>
  <c r="K203" i="11"/>
  <c r="G203" i="11"/>
  <c r="F203" i="11"/>
  <c r="E203" i="11"/>
  <c r="U203" i="11" s="1"/>
  <c r="D203" i="11"/>
  <c r="W203" i="11" s="1"/>
  <c r="C203" i="11"/>
  <c r="Y203" i="11" s="1"/>
  <c r="B203" i="11"/>
  <c r="Q203" i="11" s="1"/>
  <c r="A203" i="11"/>
  <c r="O202" i="11"/>
  <c r="K202" i="11"/>
  <c r="G202" i="11"/>
  <c r="F202" i="11"/>
  <c r="E202" i="11"/>
  <c r="D202" i="11"/>
  <c r="W202" i="11" s="1"/>
  <c r="C202" i="11"/>
  <c r="Y202" i="11" s="1"/>
  <c r="B202" i="11"/>
  <c r="S202" i="11" s="1"/>
  <c r="A202" i="11"/>
  <c r="O201" i="11"/>
  <c r="K201" i="11"/>
  <c r="G201" i="11"/>
  <c r="F201" i="11"/>
  <c r="E201" i="11"/>
  <c r="U201" i="11" s="1"/>
  <c r="D201" i="11"/>
  <c r="W201" i="11" s="1"/>
  <c r="C201" i="11"/>
  <c r="Y201" i="11" s="1"/>
  <c r="B201" i="11"/>
  <c r="Q201" i="11" s="1"/>
  <c r="A201" i="11"/>
  <c r="O200" i="11"/>
  <c r="K200" i="11"/>
  <c r="V200" i="11"/>
  <c r="G200" i="11"/>
  <c r="F200" i="11"/>
  <c r="E200" i="11"/>
  <c r="R200" i="11" s="1"/>
  <c r="D200" i="11"/>
  <c r="W200" i="11" s="1"/>
  <c r="C200" i="11"/>
  <c r="B200" i="11"/>
  <c r="Q200" i="11" s="1"/>
  <c r="A200" i="11"/>
  <c r="O199" i="11"/>
  <c r="K199" i="11"/>
  <c r="G199" i="11"/>
  <c r="F199" i="11"/>
  <c r="E199" i="11"/>
  <c r="R199" i="11" s="1"/>
  <c r="D199" i="11"/>
  <c r="W199" i="11" s="1"/>
  <c r="C199" i="11"/>
  <c r="B199" i="11"/>
  <c r="Q199" i="11" s="1"/>
  <c r="A199" i="11"/>
  <c r="O198" i="11"/>
  <c r="K198" i="11"/>
  <c r="G198" i="11"/>
  <c r="F198" i="11"/>
  <c r="E198" i="11"/>
  <c r="R198" i="11" s="1"/>
  <c r="D198" i="11"/>
  <c r="W198" i="11" s="1"/>
  <c r="C198" i="11"/>
  <c r="B198" i="11"/>
  <c r="S198" i="11" s="1"/>
  <c r="A198" i="11"/>
  <c r="O197" i="11"/>
  <c r="K197" i="11"/>
  <c r="G197" i="11"/>
  <c r="F197" i="11"/>
  <c r="E197" i="11"/>
  <c r="R197" i="11" s="1"/>
  <c r="D197" i="11"/>
  <c r="W197" i="11" s="1"/>
  <c r="C197" i="11"/>
  <c r="B197" i="11"/>
  <c r="Q197" i="11" s="1"/>
  <c r="A197" i="11"/>
  <c r="O196" i="11"/>
  <c r="K196" i="11"/>
  <c r="G196" i="11"/>
  <c r="F196" i="11"/>
  <c r="E196" i="11"/>
  <c r="R196" i="11" s="1"/>
  <c r="D196" i="11"/>
  <c r="W196" i="11" s="1"/>
  <c r="C196" i="11"/>
  <c r="B196" i="11"/>
  <c r="X196" i="11" s="1"/>
  <c r="AB196" i="11" s="1"/>
  <c r="A196" i="11"/>
  <c r="O195" i="11"/>
  <c r="K195" i="11"/>
  <c r="G195" i="11"/>
  <c r="F195" i="11"/>
  <c r="E195" i="11"/>
  <c r="R195" i="11" s="1"/>
  <c r="D195" i="11"/>
  <c r="W195" i="11" s="1"/>
  <c r="C195" i="11"/>
  <c r="B195" i="11"/>
  <c r="Q195" i="11" s="1"/>
  <c r="A195" i="11"/>
  <c r="O194" i="11"/>
  <c r="K194" i="11"/>
  <c r="G194" i="11"/>
  <c r="F194" i="11"/>
  <c r="E194" i="11"/>
  <c r="R194" i="11" s="1"/>
  <c r="D194" i="11"/>
  <c r="W194" i="11" s="1"/>
  <c r="C194" i="11"/>
  <c r="B194" i="11"/>
  <c r="Q194" i="11" s="1"/>
  <c r="A194" i="11"/>
  <c r="O193" i="11"/>
  <c r="K193" i="11"/>
  <c r="V193" i="11"/>
  <c r="G193" i="11"/>
  <c r="F193" i="11"/>
  <c r="E193" i="11"/>
  <c r="R193" i="11" s="1"/>
  <c r="D193" i="11"/>
  <c r="W193" i="11" s="1"/>
  <c r="C193" i="11"/>
  <c r="B193" i="11"/>
  <c r="S193" i="11" s="1"/>
  <c r="A193" i="11"/>
  <c r="O192" i="11"/>
  <c r="K192" i="11"/>
  <c r="G192" i="11"/>
  <c r="F192" i="11"/>
  <c r="E192" i="11"/>
  <c r="R192" i="11" s="1"/>
  <c r="D192" i="11"/>
  <c r="W192" i="11" s="1"/>
  <c r="C192" i="11"/>
  <c r="B192" i="11"/>
  <c r="X192" i="11" s="1"/>
  <c r="AB192" i="11" s="1"/>
  <c r="A192" i="11"/>
  <c r="O191" i="11"/>
  <c r="K191" i="11"/>
  <c r="G191" i="11"/>
  <c r="F191" i="11"/>
  <c r="E191" i="11"/>
  <c r="R191" i="11" s="1"/>
  <c r="D191" i="11"/>
  <c r="W191" i="11" s="1"/>
  <c r="C191" i="11"/>
  <c r="B191" i="11"/>
  <c r="Q191" i="11" s="1"/>
  <c r="A191" i="11"/>
  <c r="O190" i="11"/>
  <c r="K190" i="11"/>
  <c r="V190" i="11"/>
  <c r="G190" i="11"/>
  <c r="F190" i="11"/>
  <c r="E190" i="11"/>
  <c r="R190" i="11" s="1"/>
  <c r="D190" i="11"/>
  <c r="W190" i="11" s="1"/>
  <c r="C190" i="11"/>
  <c r="B190" i="11"/>
  <c r="S190" i="11" s="1"/>
  <c r="A190" i="11"/>
  <c r="O189" i="11"/>
  <c r="K189" i="11"/>
  <c r="G189" i="11"/>
  <c r="F189" i="11"/>
  <c r="E189" i="11"/>
  <c r="R189" i="11" s="1"/>
  <c r="D189" i="11"/>
  <c r="W189" i="11" s="1"/>
  <c r="C189" i="11"/>
  <c r="B189" i="11"/>
  <c r="Q189" i="11" s="1"/>
  <c r="A189" i="11"/>
  <c r="O188" i="11"/>
  <c r="K188" i="11"/>
  <c r="V188" i="11"/>
  <c r="G188" i="11"/>
  <c r="F188" i="11"/>
  <c r="E188" i="11"/>
  <c r="R188" i="11" s="1"/>
  <c r="D188" i="11"/>
  <c r="W188" i="11" s="1"/>
  <c r="C188" i="11"/>
  <c r="B188" i="11"/>
  <c r="S188" i="11" s="1"/>
  <c r="A188" i="11"/>
  <c r="O187" i="11"/>
  <c r="K187" i="11"/>
  <c r="G187" i="11"/>
  <c r="F187" i="11"/>
  <c r="E187" i="11"/>
  <c r="R187" i="11" s="1"/>
  <c r="D187" i="11"/>
  <c r="W187" i="11" s="1"/>
  <c r="C187" i="11"/>
  <c r="B187" i="11"/>
  <c r="Q187" i="11" s="1"/>
  <c r="A187" i="11"/>
  <c r="O186" i="11"/>
  <c r="K186" i="11"/>
  <c r="G186" i="11"/>
  <c r="F186" i="11"/>
  <c r="E186" i="11"/>
  <c r="R186" i="11" s="1"/>
  <c r="D186" i="11"/>
  <c r="W186" i="11" s="1"/>
  <c r="C186" i="11"/>
  <c r="B186" i="11"/>
  <c r="Q186" i="11" s="1"/>
  <c r="A186" i="11"/>
  <c r="O185" i="11"/>
  <c r="K185" i="11"/>
  <c r="V185" i="11"/>
  <c r="G185" i="11"/>
  <c r="F185" i="11"/>
  <c r="E185" i="11"/>
  <c r="R185" i="11" s="1"/>
  <c r="D185" i="11"/>
  <c r="W185" i="11" s="1"/>
  <c r="C185" i="11"/>
  <c r="B185" i="11"/>
  <c r="Q185" i="11" s="1"/>
  <c r="A185" i="11"/>
  <c r="O184" i="11"/>
  <c r="K184" i="11"/>
  <c r="G184" i="11"/>
  <c r="F184" i="11"/>
  <c r="E184" i="11"/>
  <c r="R184" i="11" s="1"/>
  <c r="D184" i="11"/>
  <c r="W184" i="11" s="1"/>
  <c r="C184" i="11"/>
  <c r="B184" i="11"/>
  <c r="X184" i="11" s="1"/>
  <c r="AB184" i="11" s="1"/>
  <c r="A184" i="11"/>
  <c r="O183" i="11"/>
  <c r="K183" i="11"/>
  <c r="V183" i="11"/>
  <c r="G183" i="11"/>
  <c r="F183" i="11"/>
  <c r="E183" i="11"/>
  <c r="R183" i="11" s="1"/>
  <c r="D183" i="11"/>
  <c r="W183" i="11" s="1"/>
  <c r="C183" i="11"/>
  <c r="B183" i="11"/>
  <c r="S183" i="11" s="1"/>
  <c r="A183" i="11"/>
  <c r="O182" i="11"/>
  <c r="K182" i="11"/>
  <c r="V182" i="11"/>
  <c r="G182" i="11"/>
  <c r="F182" i="11"/>
  <c r="E182" i="11"/>
  <c r="R182" i="11" s="1"/>
  <c r="D182" i="11"/>
  <c r="W182" i="11" s="1"/>
  <c r="C182" i="11"/>
  <c r="B182" i="11"/>
  <c r="Q182" i="11" s="1"/>
  <c r="A182" i="11"/>
  <c r="O181" i="11"/>
  <c r="K181" i="11"/>
  <c r="G181" i="11"/>
  <c r="F181" i="11"/>
  <c r="E181" i="11"/>
  <c r="R181" i="11" s="1"/>
  <c r="D181" i="11"/>
  <c r="W181" i="11" s="1"/>
  <c r="C181" i="11"/>
  <c r="B181" i="11"/>
  <c r="S181" i="11" s="1"/>
  <c r="A181" i="11"/>
  <c r="O180" i="11"/>
  <c r="K180" i="11"/>
  <c r="G180" i="11"/>
  <c r="F180" i="11"/>
  <c r="E180" i="11"/>
  <c r="R180" i="11" s="1"/>
  <c r="D180" i="11"/>
  <c r="W180" i="11" s="1"/>
  <c r="C180" i="11"/>
  <c r="B180" i="11"/>
  <c r="S180" i="11" s="1"/>
  <c r="A180" i="11"/>
  <c r="O179" i="11"/>
  <c r="K179" i="11"/>
  <c r="G179" i="11"/>
  <c r="F179" i="11"/>
  <c r="E179" i="11"/>
  <c r="R179" i="11" s="1"/>
  <c r="D179" i="11"/>
  <c r="W179" i="11" s="1"/>
  <c r="C179" i="11"/>
  <c r="B179" i="11"/>
  <c r="Q179" i="11" s="1"/>
  <c r="A179" i="11"/>
  <c r="O178" i="11"/>
  <c r="K178" i="11"/>
  <c r="G178" i="11"/>
  <c r="F178" i="11"/>
  <c r="E178" i="11"/>
  <c r="R178" i="11" s="1"/>
  <c r="D178" i="11"/>
  <c r="W178" i="11" s="1"/>
  <c r="C178" i="11"/>
  <c r="B178" i="11"/>
  <c r="Q178" i="11" s="1"/>
  <c r="A178" i="11"/>
  <c r="O177" i="11"/>
  <c r="K177" i="11"/>
  <c r="G177" i="11"/>
  <c r="F177" i="11"/>
  <c r="E177" i="11"/>
  <c r="D177" i="11"/>
  <c r="W177" i="11" s="1"/>
  <c r="C177" i="11"/>
  <c r="B177" i="11"/>
  <c r="X177" i="11" s="1"/>
  <c r="AB177" i="11" s="1"/>
  <c r="A177" i="11"/>
  <c r="O176" i="11"/>
  <c r="K176" i="11"/>
  <c r="G176" i="11"/>
  <c r="F176" i="11"/>
  <c r="E176" i="11"/>
  <c r="R176" i="11" s="1"/>
  <c r="D176" i="11"/>
  <c r="W176" i="11" s="1"/>
  <c r="C176" i="11"/>
  <c r="B176" i="11"/>
  <c r="Q176" i="11" s="1"/>
  <c r="A176" i="11"/>
  <c r="O175" i="11"/>
  <c r="K175" i="11"/>
  <c r="G175" i="11"/>
  <c r="F175" i="11"/>
  <c r="E175" i="11"/>
  <c r="R175" i="11" s="1"/>
  <c r="D175" i="11"/>
  <c r="W175" i="11" s="1"/>
  <c r="C175" i="11"/>
  <c r="B175" i="11"/>
  <c r="A175" i="11"/>
  <c r="O174" i="11"/>
  <c r="K174" i="11"/>
  <c r="G174" i="11"/>
  <c r="F174" i="11"/>
  <c r="E174" i="11"/>
  <c r="R174" i="11" s="1"/>
  <c r="D174" i="11"/>
  <c r="W174" i="11" s="1"/>
  <c r="C174" i="11"/>
  <c r="B174" i="11"/>
  <c r="Q174" i="11" s="1"/>
  <c r="A174" i="11"/>
  <c r="O173" i="11"/>
  <c r="K173" i="11"/>
  <c r="G173" i="11"/>
  <c r="F173" i="11"/>
  <c r="E173" i="11"/>
  <c r="R173" i="11" s="1"/>
  <c r="D173" i="11"/>
  <c r="W173" i="11" s="1"/>
  <c r="C173" i="11"/>
  <c r="B173" i="11"/>
  <c r="S173" i="11" s="1"/>
  <c r="A173" i="11"/>
  <c r="O172" i="11"/>
  <c r="K172" i="11"/>
  <c r="V172" i="11"/>
  <c r="G172" i="11"/>
  <c r="F172" i="11"/>
  <c r="E172" i="11"/>
  <c r="D172" i="11"/>
  <c r="W172" i="11" s="1"/>
  <c r="C172" i="11"/>
  <c r="B172" i="11"/>
  <c r="Q172" i="11" s="1"/>
  <c r="A172" i="11"/>
  <c r="O171" i="11"/>
  <c r="K171" i="11"/>
  <c r="V171" i="11"/>
  <c r="G171" i="11"/>
  <c r="F171" i="11"/>
  <c r="E171" i="11"/>
  <c r="R171" i="11" s="1"/>
  <c r="D171" i="11"/>
  <c r="W171" i="11" s="1"/>
  <c r="C171" i="11"/>
  <c r="B171" i="11"/>
  <c r="X171" i="11" s="1"/>
  <c r="AB171" i="11" s="1"/>
  <c r="A171" i="11"/>
  <c r="O170" i="11"/>
  <c r="K170" i="11"/>
  <c r="G170" i="11"/>
  <c r="F170" i="11"/>
  <c r="E170" i="11"/>
  <c r="R170" i="11" s="1"/>
  <c r="D170" i="11"/>
  <c r="W170" i="11" s="1"/>
  <c r="C170" i="11"/>
  <c r="Y170" i="11" s="1"/>
  <c r="B170" i="11"/>
  <c r="Q170" i="11" s="1"/>
  <c r="A170" i="11"/>
  <c r="O169" i="11"/>
  <c r="K169" i="11"/>
  <c r="G169" i="11"/>
  <c r="F169" i="11"/>
  <c r="E169" i="11"/>
  <c r="D169" i="11"/>
  <c r="W169" i="11" s="1"/>
  <c r="C169" i="11"/>
  <c r="Y169" i="11" s="1"/>
  <c r="B169" i="11"/>
  <c r="Q169" i="11" s="1"/>
  <c r="A169" i="11"/>
  <c r="O168" i="11"/>
  <c r="K168" i="11"/>
  <c r="V168" i="11"/>
  <c r="G168" i="11"/>
  <c r="F168" i="11"/>
  <c r="E168" i="11"/>
  <c r="R168" i="11" s="1"/>
  <c r="D168" i="11"/>
  <c r="W168" i="11" s="1"/>
  <c r="C168" i="11"/>
  <c r="Y168" i="11" s="1"/>
  <c r="B168" i="11"/>
  <c r="A168" i="11"/>
  <c r="O167" i="11"/>
  <c r="K167" i="11"/>
  <c r="G167" i="11"/>
  <c r="F167" i="11"/>
  <c r="E167" i="11"/>
  <c r="R167" i="11" s="1"/>
  <c r="D167" i="11"/>
  <c r="W167" i="11" s="1"/>
  <c r="C167" i="11"/>
  <c r="Y167" i="11" s="1"/>
  <c r="B167" i="11"/>
  <c r="Q167" i="11" s="1"/>
  <c r="A167" i="11"/>
  <c r="O166" i="11"/>
  <c r="K166" i="11"/>
  <c r="G166" i="11"/>
  <c r="F166" i="11"/>
  <c r="E166" i="11"/>
  <c r="R166" i="11" s="1"/>
  <c r="D166" i="11"/>
  <c r="W166" i="11" s="1"/>
  <c r="C166" i="11"/>
  <c r="Y166" i="11" s="1"/>
  <c r="B166" i="11"/>
  <c r="S166" i="11" s="1"/>
  <c r="A166" i="11"/>
  <c r="O165" i="11"/>
  <c r="K165" i="11"/>
  <c r="V165" i="11"/>
  <c r="G165" i="11"/>
  <c r="F165" i="11"/>
  <c r="E165" i="11"/>
  <c r="U165" i="11" s="1"/>
  <c r="D165" i="11"/>
  <c r="W165" i="11" s="1"/>
  <c r="C165" i="11"/>
  <c r="Y165" i="11" s="1"/>
  <c r="B165" i="11"/>
  <c r="X165" i="11" s="1"/>
  <c r="AB165" i="11" s="1"/>
  <c r="A165" i="11"/>
  <c r="O164" i="11"/>
  <c r="K164" i="11"/>
  <c r="G164" i="11"/>
  <c r="F164" i="11"/>
  <c r="E164" i="11"/>
  <c r="R164" i="11" s="1"/>
  <c r="D164" i="11"/>
  <c r="W164" i="11" s="1"/>
  <c r="C164" i="11"/>
  <c r="B164" i="11"/>
  <c r="A164" i="11"/>
  <c r="O163" i="11"/>
  <c r="K163" i="11"/>
  <c r="V163" i="11"/>
  <c r="G163" i="11"/>
  <c r="F163" i="11"/>
  <c r="E163" i="11"/>
  <c r="R163" i="11" s="1"/>
  <c r="D163" i="11"/>
  <c r="W163" i="11" s="1"/>
  <c r="C163" i="11"/>
  <c r="B163" i="11"/>
  <c r="S163" i="11" s="1"/>
  <c r="A163" i="11"/>
  <c r="O162" i="11"/>
  <c r="K162" i="11"/>
  <c r="G162" i="11"/>
  <c r="F162" i="11"/>
  <c r="E162" i="11"/>
  <c r="R162" i="11" s="1"/>
  <c r="D162" i="11"/>
  <c r="W162" i="11" s="1"/>
  <c r="C162" i="11"/>
  <c r="B162" i="11"/>
  <c r="A162" i="11"/>
  <c r="O161" i="11"/>
  <c r="K161" i="11"/>
  <c r="G161" i="11"/>
  <c r="F161" i="11"/>
  <c r="E161" i="11"/>
  <c r="R161" i="11" s="1"/>
  <c r="D161" i="11"/>
  <c r="W161" i="11" s="1"/>
  <c r="C161" i="11"/>
  <c r="B161" i="11"/>
  <c r="A161" i="11"/>
  <c r="O160" i="11"/>
  <c r="K160" i="11"/>
  <c r="G160" i="11"/>
  <c r="F160" i="11"/>
  <c r="E160" i="11"/>
  <c r="R160" i="11" s="1"/>
  <c r="D160" i="11"/>
  <c r="W160" i="11" s="1"/>
  <c r="C160" i="11"/>
  <c r="B160" i="11"/>
  <c r="Q160" i="11" s="1"/>
  <c r="A160" i="11"/>
  <c r="O159" i="11"/>
  <c r="K159" i="11"/>
  <c r="G159" i="11"/>
  <c r="F159" i="11"/>
  <c r="E159" i="11"/>
  <c r="R159" i="11" s="1"/>
  <c r="D159" i="11"/>
  <c r="W159" i="11" s="1"/>
  <c r="C159" i="11"/>
  <c r="B159" i="11"/>
  <c r="Q159" i="11" s="1"/>
  <c r="A159" i="11"/>
  <c r="O158" i="11"/>
  <c r="K158" i="11"/>
  <c r="G158" i="11"/>
  <c r="F158" i="11"/>
  <c r="E158" i="11"/>
  <c r="R158" i="11" s="1"/>
  <c r="D158" i="11"/>
  <c r="W158" i="11" s="1"/>
  <c r="C158" i="11"/>
  <c r="B158" i="11"/>
  <c r="X158" i="11" s="1"/>
  <c r="AB158" i="11" s="1"/>
  <c r="A158" i="11"/>
  <c r="O157" i="11"/>
  <c r="K157" i="11"/>
  <c r="G157" i="11"/>
  <c r="F157" i="11"/>
  <c r="E157" i="11"/>
  <c r="R157" i="11" s="1"/>
  <c r="D157" i="11"/>
  <c r="W157" i="11" s="1"/>
  <c r="C157" i="11"/>
  <c r="B157" i="11"/>
  <c r="Q157" i="11" s="1"/>
  <c r="A157" i="11"/>
  <c r="O156" i="11"/>
  <c r="K156" i="11"/>
  <c r="G156" i="11"/>
  <c r="F156" i="11"/>
  <c r="E156" i="11"/>
  <c r="R156" i="11" s="1"/>
  <c r="D156" i="11"/>
  <c r="W156" i="11" s="1"/>
  <c r="C156" i="11"/>
  <c r="B156" i="11"/>
  <c r="S156" i="11" s="1"/>
  <c r="A156" i="11"/>
  <c r="O155" i="11"/>
  <c r="K155" i="11"/>
  <c r="G155" i="11"/>
  <c r="F155" i="11"/>
  <c r="E155" i="11"/>
  <c r="R155" i="11" s="1"/>
  <c r="C155" i="11"/>
  <c r="B155" i="11"/>
  <c r="A155" i="11"/>
  <c r="A154" i="11"/>
  <c r="A153" i="11"/>
  <c r="A152" i="11"/>
  <c r="A151" i="11"/>
  <c r="A150" i="11"/>
  <c r="A149" i="11"/>
  <c r="A148" i="11"/>
  <c r="A147" i="11"/>
  <c r="A146" i="11"/>
  <c r="A145" i="11"/>
  <c r="A144" i="11"/>
  <c r="A143" i="11"/>
  <c r="A142" i="11"/>
  <c r="A141" i="11"/>
  <c r="A140" i="11"/>
  <c r="A139" i="11"/>
  <c r="A138" i="11"/>
  <c r="A137" i="11"/>
  <c r="A136" i="11"/>
  <c r="A135" i="11"/>
  <c r="A134" i="11"/>
  <c r="A133" i="11"/>
  <c r="A132" i="11"/>
  <c r="A131" i="11"/>
  <c r="A130" i="11"/>
  <c r="A129" i="11"/>
  <c r="A128" i="11"/>
  <c r="A127" i="11"/>
  <c r="V126" i="11"/>
  <c r="A126" i="11"/>
  <c r="A125" i="11"/>
  <c r="A124" i="11"/>
  <c r="A123" i="11"/>
  <c r="A122" i="11"/>
  <c r="A121" i="11"/>
  <c r="A120" i="11"/>
  <c r="A119" i="11"/>
  <c r="A118" i="11"/>
  <c r="A117" i="11"/>
  <c r="A116" i="11"/>
  <c r="A115" i="11"/>
  <c r="A114" i="11"/>
  <c r="A113" i="11"/>
  <c r="A112" i="11"/>
  <c r="A111" i="11"/>
  <c r="A110" i="11"/>
  <c r="A109" i="11"/>
  <c r="A108" i="11"/>
  <c r="A107" i="11"/>
  <c r="A106" i="11"/>
  <c r="A105" i="11"/>
  <c r="A104" i="11"/>
  <c r="A103" i="11"/>
  <c r="V102" i="11"/>
  <c r="A102" i="11"/>
  <c r="A101" i="11"/>
  <c r="A100" i="11"/>
  <c r="A99" i="11"/>
  <c r="A98" i="11"/>
  <c r="A97" i="11"/>
  <c r="A96" i="11"/>
  <c r="A95" i="11"/>
  <c r="A94" i="11"/>
  <c r="A93" i="11"/>
  <c r="V92" i="11"/>
  <c r="A92" i="11"/>
  <c r="A91" i="11"/>
  <c r="A90" i="11"/>
  <c r="A89" i="11"/>
  <c r="A88" i="11"/>
  <c r="A87" i="11"/>
  <c r="A86" i="11"/>
  <c r="A85" i="11"/>
  <c r="A84" i="11"/>
  <c r="A83" i="11"/>
  <c r="A82" i="11"/>
  <c r="A81" i="11"/>
  <c r="A80" i="11"/>
  <c r="A79" i="11"/>
  <c r="A78" i="11"/>
  <c r="A77" i="11"/>
  <c r="A76" i="11"/>
  <c r="A75" i="11"/>
  <c r="A74" i="11"/>
  <c r="A73" i="11"/>
  <c r="A72" i="11"/>
  <c r="A71" i="11"/>
  <c r="A70" i="11"/>
  <c r="A69" i="11"/>
  <c r="A68" i="11"/>
  <c r="A67" i="11"/>
  <c r="A66" i="11"/>
  <c r="A65" i="11"/>
  <c r="V64" i="11"/>
  <c r="A64" i="11"/>
  <c r="A63" i="11"/>
  <c r="A62" i="11"/>
  <c r="A61" i="11"/>
  <c r="A60" i="11"/>
  <c r="A59" i="11"/>
  <c r="A58" i="11"/>
  <c r="A57" i="11"/>
  <c r="A56" i="11"/>
  <c r="A55" i="11"/>
  <c r="A54" i="11"/>
  <c r="A53" i="11"/>
  <c r="A52" i="11"/>
  <c r="A51" i="11"/>
  <c r="A50" i="11"/>
  <c r="A49" i="11"/>
  <c r="A48" i="11"/>
  <c r="A47" i="11"/>
  <c r="A46" i="11"/>
  <c r="A45" i="11"/>
  <c r="A44" i="11"/>
  <c r="A43" i="11"/>
  <c r="A42" i="11"/>
  <c r="A41" i="11"/>
  <c r="A40" i="11"/>
  <c r="A39" i="11"/>
  <c r="A38" i="11"/>
  <c r="A37" i="11"/>
  <c r="A36" i="11"/>
  <c r="A35" i="11"/>
  <c r="A34" i="11"/>
  <c r="V33" i="11"/>
  <c r="A33" i="11"/>
  <c r="A32" i="11"/>
  <c r="A31" i="11"/>
  <c r="A30" i="11"/>
  <c r="A29" i="11"/>
  <c r="A28" i="11"/>
  <c r="A27" i="11"/>
  <c r="A26" i="11"/>
  <c r="V25" i="11"/>
  <c r="A25" i="11"/>
  <c r="A24" i="11"/>
  <c r="A23" i="11"/>
  <c r="A22" i="11"/>
  <c r="A21" i="11"/>
  <c r="A20" i="11"/>
  <c r="A19" i="11"/>
  <c r="A18" i="11"/>
  <c r="A17" i="11"/>
  <c r="A16" i="11"/>
  <c r="A15" i="11"/>
  <c r="A14" i="11"/>
  <c r="A13" i="11"/>
  <c r="A12" i="11"/>
  <c r="A11" i="11"/>
  <c r="A10" i="11"/>
  <c r="A9" i="11"/>
  <c r="A8" i="11"/>
  <c r="A7" i="11"/>
  <c r="A6" i="11"/>
  <c r="A5" i="11"/>
  <c r="A4" i="11"/>
  <c r="A3" i="11"/>
  <c r="AP343" i="10"/>
  <c r="AO342" i="10"/>
  <c r="AN341" i="10"/>
  <c r="AM340" i="10"/>
  <c r="AL339" i="10"/>
  <c r="AK338" i="10"/>
  <c r="AJ337" i="10"/>
  <c r="AI336" i="10"/>
  <c r="AH335" i="10"/>
  <c r="AG334" i="10"/>
  <c r="AF333" i="10"/>
  <c r="AE332" i="10"/>
  <c r="AD331" i="10"/>
  <c r="AC330" i="10"/>
  <c r="AB329" i="10"/>
  <c r="AA328" i="10"/>
  <c r="Z327" i="10"/>
  <c r="Q4" i="10"/>
  <c r="S12" i="11" l="1"/>
  <c r="O13" i="10"/>
  <c r="O14" i="10"/>
  <c r="X13" i="11"/>
  <c r="AB13" i="11" s="1"/>
  <c r="Q39" i="11"/>
  <c r="Y39" i="11" s="1"/>
  <c r="Q13" i="11"/>
  <c r="S13" i="11"/>
  <c r="Q12" i="11"/>
  <c r="Y12" i="11" s="1"/>
  <c r="Q18" i="10"/>
  <c r="X15" i="11"/>
  <c r="AB15" i="11" s="1"/>
  <c r="S15" i="11"/>
  <c r="O16" i="10"/>
  <c r="Q17" i="11"/>
  <c r="S17" i="11"/>
  <c r="Q143" i="11"/>
  <c r="Y143" i="11" s="1"/>
  <c r="Q144" i="10"/>
  <c r="Q13" i="10"/>
  <c r="O63" i="10"/>
  <c r="S46" i="11"/>
  <c r="Q47" i="10"/>
  <c r="X46" i="11"/>
  <c r="AB46" i="11" s="1"/>
  <c r="O47" i="10"/>
  <c r="Q24" i="10"/>
  <c r="O65" i="10"/>
  <c r="X64" i="11"/>
  <c r="AB64" i="11" s="1"/>
  <c r="X42" i="11"/>
  <c r="AB42" i="11" s="1"/>
  <c r="Q42" i="11"/>
  <c r="Y42" i="11" s="1"/>
  <c r="O15" i="10"/>
  <c r="Q18" i="11"/>
  <c r="Y18" i="11" s="1"/>
  <c r="S113" i="11"/>
  <c r="Q114" i="10"/>
  <c r="O67" i="10"/>
  <c r="Q67" i="10"/>
  <c r="S66" i="11"/>
  <c r="Q481" i="11"/>
  <c r="S77" i="11"/>
  <c r="O78" i="10"/>
  <c r="X481" i="11"/>
  <c r="AB481" i="11" s="1"/>
  <c r="S88" i="11"/>
  <c r="O41" i="10"/>
  <c r="Q64" i="11"/>
  <c r="Y64" i="11" s="1"/>
  <c r="O126" i="10"/>
  <c r="S97" i="11"/>
  <c r="Q19" i="11"/>
  <c r="Y19" i="11" s="1"/>
  <c r="Q416" i="11"/>
  <c r="R16" i="11"/>
  <c r="Y16" i="11" s="1"/>
  <c r="R40" i="11"/>
  <c r="Q123" i="11"/>
  <c r="Y123" i="11" s="1"/>
  <c r="Q124" i="10"/>
  <c r="S123" i="11"/>
  <c r="O76" i="10"/>
  <c r="Q78" i="10"/>
  <c r="S64" i="11"/>
  <c r="O30" i="10"/>
  <c r="O113" i="10"/>
  <c r="U358" i="11"/>
  <c r="U441" i="11"/>
  <c r="Q482" i="11"/>
  <c r="O90" i="10"/>
  <c r="S112" i="11"/>
  <c r="X112" i="11"/>
  <c r="AB112" i="11" s="1"/>
  <c r="Q112" i="11"/>
  <c r="Y112" i="11" s="1"/>
  <c r="S124" i="11"/>
  <c r="U118" i="11"/>
  <c r="R73" i="11"/>
  <c r="R117" i="11"/>
  <c r="Y117" i="11" s="1"/>
  <c r="R339" i="11"/>
  <c r="R82" i="11"/>
  <c r="Q12" i="10"/>
  <c r="X11" i="11"/>
  <c r="AB11" i="11" s="1"/>
  <c r="Q11" i="11"/>
  <c r="Y11" i="11" s="1"/>
  <c r="Q3" i="11"/>
  <c r="X3" i="11"/>
  <c r="AB3" i="11" s="1"/>
  <c r="U399" i="11"/>
  <c r="S11" i="11"/>
  <c r="Q107" i="11"/>
  <c r="Y107" i="11" s="1"/>
  <c r="Q59" i="11"/>
  <c r="S416" i="11"/>
  <c r="S111" i="11"/>
  <c r="Q112" i="10"/>
  <c r="O112" i="10"/>
  <c r="U484" i="11"/>
  <c r="X474" i="11"/>
  <c r="AB474" i="11" s="1"/>
  <c r="Q474" i="11"/>
  <c r="Q46" i="10"/>
  <c r="Q45" i="11"/>
  <c r="Y45" i="11" s="1"/>
  <c r="Q135" i="11"/>
  <c r="X113" i="11"/>
  <c r="AB113" i="11" s="1"/>
  <c r="S107" i="11"/>
  <c r="O108" i="10"/>
  <c r="X63" i="11"/>
  <c r="AB63" i="11" s="1"/>
  <c r="O64" i="10"/>
  <c r="Q63" i="11"/>
  <c r="Q64" i="10"/>
  <c r="X41" i="11"/>
  <c r="AB41" i="11" s="1"/>
  <c r="S398" i="11"/>
  <c r="O60" i="10"/>
  <c r="X59" i="11"/>
  <c r="AB59" i="11" s="1"/>
  <c r="Q60" i="10"/>
  <c r="Q147" i="11"/>
  <c r="Y147" i="11" s="1"/>
  <c r="O18" i="10"/>
  <c r="Q16" i="10"/>
  <c r="Q25" i="11"/>
  <c r="Y25" i="11" s="1"/>
  <c r="Q136" i="11"/>
  <c r="X468" i="11"/>
  <c r="AB468" i="11" s="1"/>
  <c r="Q468" i="11"/>
  <c r="Q113" i="11"/>
  <c r="Q47" i="11"/>
  <c r="X136" i="11"/>
  <c r="AB136" i="11" s="1"/>
  <c r="Q50" i="10"/>
  <c r="U299" i="11"/>
  <c r="Q426" i="11"/>
  <c r="S426" i="11"/>
  <c r="O137" i="10"/>
  <c r="Q26" i="11"/>
  <c r="Y26" i="11" s="1"/>
  <c r="O27" i="10"/>
  <c r="S136" i="11"/>
  <c r="O72" i="10"/>
  <c r="Q27" i="10"/>
  <c r="Q98" i="10"/>
  <c r="O98" i="10"/>
  <c r="Q97" i="11"/>
  <c r="R146" i="11"/>
  <c r="Q73" i="11"/>
  <c r="R111" i="11"/>
  <c r="Y111" i="11" s="1"/>
  <c r="X88" i="11"/>
  <c r="AB88" i="11" s="1"/>
  <c r="Q88" i="11"/>
  <c r="S62" i="11"/>
  <c r="X40" i="11"/>
  <c r="AB40" i="11" s="1"/>
  <c r="U499" i="11"/>
  <c r="S110" i="11"/>
  <c r="Q41" i="10"/>
  <c r="S494" i="11"/>
  <c r="Q40" i="11"/>
  <c r="S39" i="11"/>
  <c r="O84" i="10"/>
  <c r="Q14" i="11"/>
  <c r="O125" i="10"/>
  <c r="Q111" i="10"/>
  <c r="R133" i="11"/>
  <c r="Q15" i="10"/>
  <c r="X436" i="11"/>
  <c r="AB436" i="11" s="1"/>
  <c r="S14" i="11"/>
  <c r="X110" i="11"/>
  <c r="AB110" i="11" s="1"/>
  <c r="Q49" i="10"/>
  <c r="Q463" i="11"/>
  <c r="X24" i="11"/>
  <c r="AB24" i="11" s="1"/>
  <c r="O25" i="10"/>
  <c r="S72" i="11"/>
  <c r="O142" i="10"/>
  <c r="U19" i="11"/>
  <c r="S141" i="11"/>
  <c r="Q89" i="10"/>
  <c r="O116" i="10"/>
  <c r="O92" i="10"/>
  <c r="Q116" i="10"/>
  <c r="S260" i="11"/>
  <c r="Q489" i="11"/>
  <c r="X489" i="11"/>
  <c r="AB489" i="11" s="1"/>
  <c r="S380" i="11"/>
  <c r="X461" i="11"/>
  <c r="AB461" i="11" s="1"/>
  <c r="U428" i="11"/>
  <c r="Q461" i="11"/>
  <c r="X91" i="11"/>
  <c r="AB91" i="11" s="1"/>
  <c r="Q501" i="11"/>
  <c r="R462" i="11"/>
  <c r="Q31" i="11"/>
  <c r="Y31" i="11" s="1"/>
  <c r="S386" i="11"/>
  <c r="O129" i="10"/>
  <c r="U276" i="11"/>
  <c r="U459" i="11"/>
  <c r="Q110" i="11"/>
  <c r="U403" i="11"/>
  <c r="X36" i="11"/>
  <c r="AB36" i="11" s="1"/>
  <c r="S220" i="11"/>
  <c r="X447" i="11"/>
  <c r="AB447" i="11" s="1"/>
  <c r="Q391" i="11"/>
  <c r="S391" i="11"/>
  <c r="Q63" i="10"/>
  <c r="X62" i="11"/>
  <c r="AB62" i="11" s="1"/>
  <c r="U489" i="11"/>
  <c r="Q376" i="11"/>
  <c r="U137" i="11"/>
  <c r="S280" i="11"/>
  <c r="Q338" i="11"/>
  <c r="R429" i="11"/>
  <c r="U394" i="11"/>
  <c r="Q81" i="10"/>
  <c r="X441" i="11"/>
  <c r="AB441" i="11" s="1"/>
  <c r="R471" i="11"/>
  <c r="X378" i="11"/>
  <c r="AB378" i="11" s="1"/>
  <c r="X124" i="11"/>
  <c r="AB124" i="11" s="1"/>
  <c r="Q378" i="11"/>
  <c r="S94" i="11"/>
  <c r="Q502" i="11"/>
  <c r="Q61" i="11"/>
  <c r="U211" i="11"/>
  <c r="R66" i="11"/>
  <c r="S61" i="11"/>
  <c r="U424" i="11"/>
  <c r="T384" i="11"/>
  <c r="Q83" i="11"/>
  <c r="Y83" i="11" s="1"/>
  <c r="Q436" i="11"/>
  <c r="X61" i="11"/>
  <c r="AB61" i="11" s="1"/>
  <c r="O128" i="10"/>
  <c r="O62" i="10"/>
  <c r="S74" i="11"/>
  <c r="T389" i="11"/>
  <c r="Q50" i="11"/>
  <c r="Y50" i="11" s="1"/>
  <c r="U99" i="11"/>
  <c r="T439" i="11"/>
  <c r="Z439" i="11" s="1"/>
  <c r="AA439" i="11" s="1"/>
  <c r="Q51" i="10"/>
  <c r="U359" i="11"/>
  <c r="Q450" i="11"/>
  <c r="X390" i="11"/>
  <c r="AB390" i="11" s="1"/>
  <c r="Q390" i="11"/>
  <c r="X94" i="11"/>
  <c r="AB94" i="11" s="1"/>
  <c r="U474" i="11"/>
  <c r="Q95" i="10"/>
  <c r="U374" i="11"/>
  <c r="U448" i="11"/>
  <c r="Q94" i="11"/>
  <c r="Y94" i="11" s="1"/>
  <c r="U334" i="11"/>
  <c r="S476" i="11"/>
  <c r="X72" i="11"/>
  <c r="AB72" i="11" s="1"/>
  <c r="R324" i="11"/>
  <c r="X372" i="11"/>
  <c r="AB372" i="11" s="1"/>
  <c r="X473" i="11"/>
  <c r="AB473" i="11" s="1"/>
  <c r="R121" i="11"/>
  <c r="Y121" i="11" s="1"/>
  <c r="R84" i="11"/>
  <c r="T359" i="11"/>
  <c r="T429" i="11"/>
  <c r="T497" i="11"/>
  <c r="O51" i="10"/>
  <c r="S50" i="11"/>
  <c r="R406" i="11"/>
  <c r="U494" i="11"/>
  <c r="S243" i="11"/>
  <c r="X298" i="11"/>
  <c r="AB298" i="11" s="1"/>
  <c r="S298" i="11"/>
  <c r="U349" i="11"/>
  <c r="S473" i="11"/>
  <c r="R319" i="11"/>
  <c r="S371" i="11"/>
  <c r="U24" i="11"/>
  <c r="Q268" i="11"/>
  <c r="Q371" i="11"/>
  <c r="U86" i="11"/>
  <c r="U130" i="11"/>
  <c r="T24" i="11"/>
  <c r="Q275" i="11"/>
  <c r="X415" i="11"/>
  <c r="AB415" i="11" s="1"/>
  <c r="U249" i="11"/>
  <c r="X275" i="11"/>
  <c r="AB275" i="11" s="1"/>
  <c r="T424" i="11"/>
  <c r="U356" i="11"/>
  <c r="S450" i="11"/>
  <c r="T469" i="11"/>
  <c r="R68" i="11"/>
  <c r="X353" i="11"/>
  <c r="AB353" i="11" s="1"/>
  <c r="O50" i="10"/>
  <c r="Q28" i="10"/>
  <c r="R479" i="11"/>
  <c r="X421" i="11"/>
  <c r="AB421" i="11" s="1"/>
  <c r="X27" i="11"/>
  <c r="AB27" i="11" s="1"/>
  <c r="Q72" i="10"/>
  <c r="Q96" i="10"/>
  <c r="R54" i="11"/>
  <c r="Q456" i="11"/>
  <c r="R34" i="11"/>
  <c r="Q140" i="10"/>
  <c r="S456" i="11"/>
  <c r="X318" i="11"/>
  <c r="AB318" i="11" s="1"/>
  <c r="U120" i="11"/>
  <c r="Q139" i="11"/>
  <c r="Y139" i="11" s="1"/>
  <c r="X49" i="11"/>
  <c r="AB49" i="11" s="1"/>
  <c r="S49" i="11"/>
  <c r="S93" i="11"/>
  <c r="X346" i="11"/>
  <c r="AB346" i="11" s="1"/>
  <c r="R10" i="11"/>
  <c r="S346" i="11"/>
  <c r="Q215" i="11"/>
  <c r="S16" i="11"/>
  <c r="X16" i="11"/>
  <c r="AB16" i="11" s="1"/>
  <c r="S104" i="11"/>
  <c r="T374" i="11"/>
  <c r="T409" i="11"/>
  <c r="Z409" i="11" s="1"/>
  <c r="AA409" i="11" s="1"/>
  <c r="T444" i="11"/>
  <c r="Z444" i="11" s="1"/>
  <c r="AA444" i="11" s="1"/>
  <c r="S448" i="11"/>
  <c r="T484" i="11"/>
  <c r="S331" i="11"/>
  <c r="Q17" i="10"/>
  <c r="U354" i="11"/>
  <c r="Q406" i="11"/>
  <c r="O17" i="10"/>
  <c r="S413" i="11"/>
  <c r="Y436" i="11"/>
  <c r="R21" i="11"/>
  <c r="T16" i="11"/>
  <c r="S463" i="11"/>
  <c r="X496" i="11"/>
  <c r="AB496" i="11" s="1"/>
  <c r="T294" i="11"/>
  <c r="Q358" i="11"/>
  <c r="X466" i="11"/>
  <c r="AB466" i="11" s="1"/>
  <c r="R136" i="11"/>
  <c r="T269" i="11"/>
  <c r="T414" i="11"/>
  <c r="T32" i="11"/>
  <c r="S215" i="11"/>
  <c r="Q484" i="11"/>
  <c r="X131" i="11"/>
  <c r="AB131" i="11" s="1"/>
  <c r="R314" i="11"/>
  <c r="T64" i="11"/>
  <c r="X484" i="11"/>
  <c r="AB484" i="11" s="1"/>
  <c r="O110" i="10"/>
  <c r="R434" i="11"/>
  <c r="O143" i="10"/>
  <c r="S32" i="11"/>
  <c r="Q99" i="10"/>
  <c r="T379" i="11"/>
  <c r="S120" i="11"/>
  <c r="R266" i="11"/>
  <c r="S210" i="11"/>
  <c r="S381" i="11"/>
  <c r="T459" i="11"/>
  <c r="O77" i="10"/>
  <c r="Q76" i="11"/>
  <c r="U15" i="11"/>
  <c r="R216" i="11"/>
  <c r="Q52" i="11"/>
  <c r="Y52" i="11" s="1"/>
  <c r="U431" i="11"/>
  <c r="T336" i="11"/>
  <c r="T411" i="11"/>
  <c r="T57" i="11"/>
  <c r="O44" i="10"/>
  <c r="T416" i="11"/>
  <c r="U369" i="11"/>
  <c r="X366" i="11"/>
  <c r="AB366" i="11" s="1"/>
  <c r="X109" i="11"/>
  <c r="AB109" i="11" s="1"/>
  <c r="Q479" i="11"/>
  <c r="Q486" i="11"/>
  <c r="Q96" i="11"/>
  <c r="R419" i="11"/>
  <c r="R501" i="11"/>
  <c r="O88" i="10"/>
  <c r="R114" i="11"/>
  <c r="Q110" i="10"/>
  <c r="U35" i="11"/>
  <c r="T472" i="11"/>
  <c r="X65" i="11"/>
  <c r="AB65" i="11" s="1"/>
  <c r="T421" i="11"/>
  <c r="S486" i="11"/>
  <c r="S109" i="11"/>
  <c r="X74" i="11"/>
  <c r="AB74" i="11" s="1"/>
  <c r="X381" i="11"/>
  <c r="AB381" i="11" s="1"/>
  <c r="U101" i="11"/>
  <c r="T241" i="11"/>
  <c r="T304" i="11"/>
  <c r="T351" i="11"/>
  <c r="T391" i="11"/>
  <c r="T489" i="11"/>
  <c r="S355" i="11"/>
  <c r="Q366" i="11"/>
  <c r="T419" i="11"/>
  <c r="T91" i="11"/>
  <c r="S65" i="11"/>
  <c r="Q131" i="11"/>
  <c r="O66" i="10"/>
  <c r="R364" i="11"/>
  <c r="Q401" i="11"/>
  <c r="O132" i="10"/>
  <c r="Q65" i="11"/>
  <c r="X220" i="11"/>
  <c r="AB220" i="11" s="1"/>
  <c r="Q75" i="10"/>
  <c r="R4" i="11"/>
  <c r="U39" i="11"/>
  <c r="T170" i="11"/>
  <c r="X212" i="11"/>
  <c r="AB212" i="11" s="1"/>
  <c r="U258" i="11"/>
  <c r="X431" i="11"/>
  <c r="AB431" i="11" s="1"/>
  <c r="T128" i="11"/>
  <c r="Z128" i="11" s="1"/>
  <c r="AA128" i="11" s="1"/>
  <c r="U268" i="11"/>
  <c r="X34" i="11"/>
  <c r="AB34" i="11" s="1"/>
  <c r="Q40" i="10"/>
  <c r="X39" i="11"/>
  <c r="AB39" i="11" s="1"/>
  <c r="X83" i="11"/>
  <c r="AB83" i="11" s="1"/>
  <c r="S501" i="11"/>
  <c r="U36" i="11"/>
  <c r="Q80" i="11"/>
  <c r="Y80" i="11" s="1"/>
  <c r="S95" i="11"/>
  <c r="X111" i="11"/>
  <c r="AB111" i="11" s="1"/>
  <c r="R134" i="11"/>
  <c r="Y134" i="11" s="1"/>
  <c r="S51" i="11"/>
  <c r="T127" i="11"/>
  <c r="T17" i="11"/>
  <c r="S205" i="11"/>
  <c r="Q142" i="11"/>
  <c r="Y142" i="11" s="1"/>
  <c r="U433" i="11"/>
  <c r="U83" i="11"/>
  <c r="Q278" i="11"/>
  <c r="R283" i="11"/>
  <c r="U379" i="11"/>
  <c r="T144" i="11"/>
  <c r="U304" i="11"/>
  <c r="S321" i="11"/>
  <c r="T80" i="11"/>
  <c r="U446" i="11"/>
  <c r="S493" i="11"/>
  <c r="R88" i="11"/>
  <c r="Q321" i="11"/>
  <c r="R453" i="11"/>
  <c r="X386" i="11"/>
  <c r="AB386" i="11" s="1"/>
  <c r="R496" i="11"/>
  <c r="X368" i="11"/>
  <c r="AB368" i="11" s="1"/>
  <c r="U454" i="11"/>
  <c r="R95" i="11"/>
  <c r="X107" i="11"/>
  <c r="AB107" i="11" s="1"/>
  <c r="O48" i="10"/>
  <c r="R132" i="11"/>
  <c r="U241" i="11"/>
  <c r="X296" i="11"/>
  <c r="AB296" i="11" s="1"/>
  <c r="X361" i="11"/>
  <c r="AB361" i="11" s="1"/>
  <c r="X493" i="11"/>
  <c r="AB493" i="11" s="1"/>
  <c r="Q368" i="11"/>
  <c r="X160" i="11"/>
  <c r="AB160" i="11" s="1"/>
  <c r="R201" i="11"/>
  <c r="Q79" i="10"/>
  <c r="T449" i="11"/>
  <c r="T120" i="11"/>
  <c r="S361" i="11"/>
  <c r="X205" i="11"/>
  <c r="AB205" i="11" s="1"/>
  <c r="Q396" i="11"/>
  <c r="U246" i="11"/>
  <c r="T456" i="11"/>
  <c r="R206" i="11"/>
  <c r="T72" i="11"/>
  <c r="T501" i="11"/>
  <c r="S431" i="11"/>
  <c r="Q343" i="11"/>
  <c r="X142" i="11"/>
  <c r="AB142" i="11" s="1"/>
  <c r="R469" i="11"/>
  <c r="R221" i="11"/>
  <c r="X343" i="11"/>
  <c r="AB343" i="11" s="1"/>
  <c r="T113" i="11"/>
  <c r="U309" i="11"/>
  <c r="S142" i="11"/>
  <c r="Q144" i="11"/>
  <c r="Y144" i="11" s="1"/>
  <c r="S441" i="11"/>
  <c r="X260" i="11"/>
  <c r="AB260" i="11" s="1"/>
  <c r="Q398" i="11"/>
  <c r="Q421" i="11"/>
  <c r="X476" i="11"/>
  <c r="AB476" i="11" s="1"/>
  <c r="Q280" i="11"/>
  <c r="U261" i="11"/>
  <c r="X141" i="11"/>
  <c r="AB141" i="11" s="1"/>
  <c r="U384" i="11"/>
  <c r="Q104" i="11"/>
  <c r="T326" i="11"/>
  <c r="T431" i="11"/>
  <c r="T112" i="11"/>
  <c r="T132" i="11"/>
  <c r="Z132" i="11" s="1"/>
  <c r="AA132" i="11" s="1"/>
  <c r="S453" i="11"/>
  <c r="S356" i="11"/>
  <c r="Q453" i="11"/>
  <c r="Q121" i="10"/>
  <c r="X446" i="11"/>
  <c r="AB446" i="11" s="1"/>
  <c r="Q108" i="11"/>
  <c r="Y108" i="11" s="1"/>
  <c r="Q446" i="11"/>
  <c r="U389" i="11"/>
  <c r="X108" i="11"/>
  <c r="AB108" i="11" s="1"/>
  <c r="U25" i="11"/>
  <c r="T347" i="11"/>
  <c r="T401" i="11"/>
  <c r="T20" i="11"/>
  <c r="U281" i="11"/>
  <c r="R251" i="11"/>
  <c r="X488" i="11"/>
  <c r="AB488" i="11" s="1"/>
  <c r="X144" i="11"/>
  <c r="AB144" i="11" s="1"/>
  <c r="O109" i="10"/>
  <c r="R69" i="11"/>
  <c r="Y69" i="11" s="1"/>
  <c r="S460" i="11"/>
  <c r="Q109" i="10"/>
  <c r="R37" i="11"/>
  <c r="R104" i="11"/>
  <c r="U405" i="11"/>
  <c r="Q82" i="10"/>
  <c r="Q32" i="11"/>
  <c r="X358" i="11"/>
  <c r="AB358" i="11" s="1"/>
  <c r="U8" i="11"/>
  <c r="R152" i="11"/>
  <c r="S288" i="11"/>
  <c r="S475" i="11"/>
  <c r="U5" i="11"/>
  <c r="O127" i="10"/>
  <c r="Q10" i="11"/>
  <c r="Q127" i="11"/>
  <c r="Q8" i="11"/>
  <c r="Y8" i="11" s="1"/>
  <c r="R443" i="11"/>
  <c r="Q498" i="11"/>
  <c r="O94" i="10"/>
  <c r="U56" i="11"/>
  <c r="Q59" i="10"/>
  <c r="U52" i="11"/>
  <c r="U482" i="11"/>
  <c r="Q210" i="11"/>
  <c r="O124" i="10"/>
  <c r="Q433" i="11"/>
  <c r="X471" i="11"/>
  <c r="AB471" i="11" s="1"/>
  <c r="U89" i="11"/>
  <c r="Q466" i="11"/>
  <c r="Y421" i="11"/>
  <c r="R413" i="11"/>
  <c r="X333" i="11"/>
  <c r="AB333" i="11" s="1"/>
  <c r="Q496" i="11"/>
  <c r="S144" i="11"/>
  <c r="Q32" i="10"/>
  <c r="X152" i="11"/>
  <c r="AB152" i="11" s="1"/>
  <c r="Q82" i="11"/>
  <c r="Q29" i="11"/>
  <c r="Y29" i="11" s="1"/>
  <c r="O96" i="10"/>
  <c r="O8" i="10"/>
  <c r="T129" i="11"/>
  <c r="T81" i="11"/>
  <c r="T33" i="11"/>
  <c r="T137" i="11"/>
  <c r="T89" i="11"/>
  <c r="T41" i="11"/>
  <c r="Q34" i="11"/>
  <c r="U103" i="11"/>
  <c r="S105" i="11"/>
  <c r="Q131" i="10"/>
  <c r="R341" i="11"/>
  <c r="R79" i="11"/>
  <c r="X120" i="11"/>
  <c r="AB120" i="11" s="1"/>
  <c r="Q80" i="10"/>
  <c r="X413" i="11"/>
  <c r="AB413" i="11" s="1"/>
  <c r="Q34" i="10"/>
  <c r="Q30" i="10"/>
  <c r="U81" i="11"/>
  <c r="R148" i="11"/>
  <c r="Q43" i="11"/>
  <c r="Y43" i="11" s="1"/>
  <c r="S91" i="11"/>
  <c r="U492" i="11"/>
  <c r="U346" i="11"/>
  <c r="U376" i="11"/>
  <c r="S333" i="11"/>
  <c r="Q253" i="11"/>
  <c r="X33" i="11"/>
  <c r="AB33" i="11" s="1"/>
  <c r="S152" i="11"/>
  <c r="Q73" i="10"/>
  <c r="O144" i="10"/>
  <c r="O83" i="10"/>
  <c r="R55" i="11"/>
  <c r="S23" i="11"/>
  <c r="T136" i="11"/>
  <c r="T88" i="11"/>
  <c r="T40" i="11"/>
  <c r="Z40" i="11" s="1"/>
  <c r="AA40" i="11" s="1"/>
  <c r="S130" i="11"/>
  <c r="X104" i="11"/>
  <c r="AB104" i="11" s="1"/>
  <c r="Q403" i="11"/>
  <c r="U386" i="11"/>
  <c r="Q79" i="11"/>
  <c r="Q129" i="10"/>
  <c r="R116" i="11"/>
  <c r="S8" i="11"/>
  <c r="X363" i="11"/>
  <c r="AB363" i="11" s="1"/>
  <c r="U291" i="11"/>
  <c r="X31" i="11"/>
  <c r="AB31" i="11" s="1"/>
  <c r="Q142" i="10"/>
  <c r="O56" i="10"/>
  <c r="U451" i="11"/>
  <c r="X10" i="11"/>
  <c r="AB10" i="11" s="1"/>
  <c r="X128" i="11"/>
  <c r="AB128" i="11" s="1"/>
  <c r="U271" i="11"/>
  <c r="S351" i="11"/>
  <c r="Q288" i="11"/>
  <c r="U286" i="11"/>
  <c r="S228" i="11"/>
  <c r="X283" i="11"/>
  <c r="AB283" i="11" s="1"/>
  <c r="O34" i="10"/>
  <c r="O82" i="10"/>
  <c r="Q72" i="11"/>
  <c r="U20" i="11"/>
  <c r="Q83" i="10"/>
  <c r="R149" i="11"/>
  <c r="S30" i="11"/>
  <c r="U436" i="11"/>
  <c r="S10" i="11"/>
  <c r="Q27" i="11"/>
  <c r="Q128" i="11"/>
  <c r="Q71" i="11"/>
  <c r="Y71" i="11" s="1"/>
  <c r="X81" i="11"/>
  <c r="AB81" i="11" s="1"/>
  <c r="R439" i="11"/>
  <c r="R487" i="11"/>
  <c r="S306" i="11"/>
  <c r="S78" i="11"/>
  <c r="Q23" i="11"/>
  <c r="S96" i="11"/>
  <c r="R57" i="11"/>
  <c r="Q19" i="10"/>
  <c r="U143" i="11"/>
  <c r="S43" i="11"/>
  <c r="Q30" i="11"/>
  <c r="Q8" i="10"/>
  <c r="S7" i="11"/>
  <c r="S271" i="11"/>
  <c r="X8" i="11"/>
  <c r="AB8" i="11" s="1"/>
  <c r="S80" i="11"/>
  <c r="T281" i="11"/>
  <c r="U71" i="11"/>
  <c r="R477" i="11"/>
  <c r="X96" i="11"/>
  <c r="AB96" i="11" s="1"/>
  <c r="T49" i="11"/>
  <c r="Q20" i="10"/>
  <c r="Q126" i="10"/>
  <c r="S325" i="11"/>
  <c r="S363" i="11"/>
  <c r="Q326" i="11"/>
  <c r="X80" i="11"/>
  <c r="AB80" i="11" s="1"/>
  <c r="U105" i="11"/>
  <c r="R153" i="11"/>
  <c r="Q44" i="10"/>
  <c r="O93" i="10"/>
  <c r="Q92" i="11"/>
  <c r="Y92" i="11" s="1"/>
  <c r="T96" i="11"/>
  <c r="T48" i="11"/>
  <c r="T152" i="11"/>
  <c r="T104" i="11"/>
  <c r="T56" i="11"/>
  <c r="T8" i="11"/>
  <c r="U371" i="11"/>
  <c r="S126" i="11"/>
  <c r="S316" i="11"/>
  <c r="X125" i="11"/>
  <c r="AB125" i="11" s="1"/>
  <c r="X480" i="11"/>
  <c r="AB480" i="11" s="1"/>
  <c r="Q126" i="11"/>
  <c r="Y126" i="11" s="1"/>
  <c r="Q120" i="11"/>
  <c r="Y120" i="11" s="1"/>
  <c r="U425" i="11"/>
  <c r="S27" i="11"/>
  <c r="X29" i="11"/>
  <c r="AB29" i="11" s="1"/>
  <c r="S139" i="11"/>
  <c r="S125" i="11"/>
  <c r="S24" i="11"/>
  <c r="R444" i="11"/>
  <c r="Q248" i="11"/>
  <c r="U353" i="11"/>
  <c r="U50" i="11"/>
  <c r="Q94" i="10"/>
  <c r="X32" i="11"/>
  <c r="AB32" i="11" s="1"/>
  <c r="S82" i="11"/>
  <c r="Q91" i="11"/>
  <c r="Q127" i="10"/>
  <c r="S31" i="11"/>
  <c r="Q105" i="10"/>
  <c r="X48" i="11"/>
  <c r="AB48" i="11" s="1"/>
  <c r="O141" i="10"/>
  <c r="Q351" i="11"/>
  <c r="Q25" i="10"/>
  <c r="S491" i="11"/>
  <c r="X253" i="11"/>
  <c r="AB253" i="11" s="1"/>
  <c r="Q353" i="11"/>
  <c r="R127" i="11"/>
  <c r="S34" i="11"/>
  <c r="X78" i="11"/>
  <c r="AB78" i="11" s="1"/>
  <c r="Q97" i="10"/>
  <c r="Q95" i="11"/>
  <c r="Q93" i="11"/>
  <c r="U404" i="11"/>
  <c r="Q66" i="11"/>
  <c r="R47" i="11"/>
  <c r="S28" i="11"/>
  <c r="X55" i="11"/>
  <c r="AB55" i="11" s="1"/>
  <c r="O31" i="10"/>
  <c r="O9" i="10"/>
  <c r="U150" i="11"/>
  <c r="O20" i="10"/>
  <c r="S348" i="11"/>
  <c r="U285" i="11"/>
  <c r="S18" i="11"/>
  <c r="S443" i="11"/>
  <c r="Q443" i="11"/>
  <c r="Q125" i="10"/>
  <c r="Q141" i="10"/>
  <c r="Q100" i="11"/>
  <c r="X403" i="11"/>
  <c r="AB403" i="11" s="1"/>
  <c r="Q494" i="11"/>
  <c r="R466" i="11"/>
  <c r="U218" i="11"/>
  <c r="Q78" i="11"/>
  <c r="Q35" i="10"/>
  <c r="X197" i="11"/>
  <c r="AB197" i="11" s="1"/>
  <c r="Q128" i="10"/>
  <c r="S127" i="11"/>
  <c r="O57" i="10"/>
  <c r="X30" i="11"/>
  <c r="AB30" i="11" s="1"/>
  <c r="U67" i="11"/>
  <c r="T299" i="11"/>
  <c r="Q11" i="10"/>
  <c r="S283" i="11"/>
  <c r="Q233" i="11"/>
  <c r="R203" i="11"/>
  <c r="Q55" i="11"/>
  <c r="U7" i="11"/>
  <c r="X341" i="11"/>
  <c r="AB341" i="11" s="1"/>
  <c r="U31" i="11"/>
  <c r="X140" i="11"/>
  <c r="AB140" i="11" s="1"/>
  <c r="U491" i="11"/>
  <c r="Q448" i="11"/>
  <c r="O145" i="10"/>
  <c r="S48" i="11"/>
  <c r="O33" i="10"/>
  <c r="U488" i="11"/>
  <c r="Q57" i="10"/>
  <c r="S45" i="11"/>
  <c r="X76" i="11"/>
  <c r="AB76" i="11" s="1"/>
  <c r="T92" i="11"/>
  <c r="U460" i="11"/>
  <c r="Q471" i="11"/>
  <c r="S79" i="11"/>
  <c r="Q7" i="11"/>
  <c r="Y7" i="11" s="1"/>
  <c r="O140" i="10"/>
  <c r="S140" i="11"/>
  <c r="Q491" i="11"/>
  <c r="O19" i="10"/>
  <c r="O49" i="10"/>
  <c r="Q152" i="11"/>
  <c r="S143" i="11"/>
  <c r="S33" i="11"/>
  <c r="X56" i="11"/>
  <c r="AB56" i="11" s="1"/>
  <c r="X92" i="11"/>
  <c r="AB92" i="11" s="1"/>
  <c r="Q153" i="10"/>
  <c r="Q258" i="11"/>
  <c r="R396" i="11"/>
  <c r="T97" i="11"/>
  <c r="Q341" i="11"/>
  <c r="X79" i="11"/>
  <c r="AB79" i="11" s="1"/>
  <c r="U102" i="11"/>
  <c r="X418" i="11"/>
  <c r="AB418" i="11" s="1"/>
  <c r="R455" i="11"/>
  <c r="Q48" i="10"/>
  <c r="S47" i="11"/>
  <c r="R53" i="11"/>
  <c r="Q81" i="11"/>
  <c r="Y81" i="11" s="1"/>
  <c r="X77" i="11"/>
  <c r="AB77" i="11" s="1"/>
  <c r="Q56" i="11"/>
  <c r="Y56" i="11" s="1"/>
  <c r="X45" i="11"/>
  <c r="AB45" i="11" s="1"/>
  <c r="Q106" i="10"/>
  <c r="U323" i="11"/>
  <c r="X350" i="11"/>
  <c r="AB350" i="11" s="1"/>
  <c r="Q465" i="11"/>
  <c r="U64" i="11"/>
  <c r="O26" i="10"/>
  <c r="U348" i="11"/>
  <c r="Q42" i="10"/>
  <c r="S89" i="11"/>
  <c r="Q10" i="10"/>
  <c r="Q330" i="11"/>
  <c r="S370" i="11"/>
  <c r="S57" i="11"/>
  <c r="X266" i="11"/>
  <c r="AB266" i="11" s="1"/>
  <c r="Q57" i="11"/>
  <c r="X370" i="11"/>
  <c r="AB370" i="11" s="1"/>
  <c r="X330" i="11"/>
  <c r="AB330" i="11" s="1"/>
  <c r="Q137" i="11"/>
  <c r="Y137" i="11" s="1"/>
  <c r="R338" i="11"/>
  <c r="S41" i="11"/>
  <c r="R450" i="11"/>
  <c r="Q300" i="11"/>
  <c r="S301" i="11"/>
  <c r="Q122" i="10"/>
  <c r="O122" i="10"/>
  <c r="S286" i="11"/>
  <c r="R32" i="11"/>
  <c r="Q90" i="10"/>
  <c r="X315" i="11"/>
  <c r="AB315" i="11" s="1"/>
  <c r="U313" i="11"/>
  <c r="X452" i="11"/>
  <c r="AB452" i="11" s="1"/>
  <c r="R128" i="11"/>
  <c r="Q74" i="10"/>
  <c r="R440" i="11"/>
  <c r="U144" i="11"/>
  <c r="X73" i="11"/>
  <c r="AB73" i="11" s="1"/>
  <c r="T311" i="11"/>
  <c r="T321" i="11"/>
  <c r="T373" i="11"/>
  <c r="T388" i="11"/>
  <c r="T423" i="11"/>
  <c r="T428" i="11"/>
  <c r="T433" i="11"/>
  <c r="T438" i="11"/>
  <c r="Z438" i="11" s="1"/>
  <c r="AA438" i="11" s="1"/>
  <c r="T458" i="11"/>
  <c r="T481" i="11"/>
  <c r="T486" i="11"/>
  <c r="X105" i="11"/>
  <c r="AB105" i="11" s="1"/>
  <c r="X57" i="11"/>
  <c r="AB57" i="11" s="1"/>
  <c r="O10" i="10"/>
  <c r="T368" i="11"/>
  <c r="T378" i="11"/>
  <c r="T393" i="11"/>
  <c r="T398" i="11"/>
  <c r="R230" i="11"/>
  <c r="U333" i="11"/>
  <c r="X9" i="11"/>
  <c r="AB9" i="11" s="1"/>
  <c r="X325" i="11"/>
  <c r="AB325" i="11" s="1"/>
  <c r="X465" i="11"/>
  <c r="AB465" i="11" s="1"/>
  <c r="S73" i="11"/>
  <c r="O42" i="10"/>
  <c r="S121" i="11"/>
  <c r="Q9" i="11"/>
  <c r="U80" i="11"/>
  <c r="O138" i="10"/>
  <c r="X121" i="11"/>
  <c r="AB121" i="11" s="1"/>
  <c r="U493" i="11"/>
  <c r="S25" i="11"/>
  <c r="O106" i="10"/>
  <c r="Q89" i="11"/>
  <c r="Y89" i="11" s="1"/>
  <c r="Q26" i="10"/>
  <c r="S452" i="11"/>
  <c r="O58" i="10"/>
  <c r="U112" i="11"/>
  <c r="T325" i="11"/>
  <c r="T465" i="11"/>
  <c r="Z465" i="11" s="1"/>
  <c r="AA465" i="11" s="1"/>
  <c r="T139" i="11"/>
  <c r="T107" i="11"/>
  <c r="T11" i="11"/>
  <c r="T99" i="11"/>
  <c r="T67" i="11"/>
  <c r="T51" i="11"/>
  <c r="Q6" i="10"/>
  <c r="X347" i="11"/>
  <c r="AB347" i="11" s="1"/>
  <c r="S414" i="11"/>
  <c r="U412" i="11"/>
  <c r="U213" i="11"/>
  <c r="Q38" i="10"/>
  <c r="R432" i="11"/>
  <c r="U402" i="11"/>
  <c r="X424" i="11"/>
  <c r="AB424" i="11" s="1"/>
  <c r="R437" i="11"/>
  <c r="U352" i="11"/>
  <c r="X21" i="11"/>
  <c r="AB21" i="11" s="1"/>
  <c r="O69" i="10"/>
  <c r="Q101" i="10"/>
  <c r="U340" i="11"/>
  <c r="Q244" i="11"/>
  <c r="Q163" i="11"/>
  <c r="S342" i="11"/>
  <c r="U422" i="11"/>
  <c r="Q499" i="11"/>
  <c r="S20" i="11"/>
  <c r="U252" i="11"/>
  <c r="X409" i="11"/>
  <c r="AB409" i="11" s="1"/>
  <c r="Q5" i="11"/>
  <c r="Y5" i="11" s="1"/>
  <c r="U12" i="11"/>
  <c r="Q409" i="11"/>
  <c r="U480" i="11"/>
  <c r="X354" i="11"/>
  <c r="AB354" i="11" s="1"/>
  <c r="S347" i="11"/>
  <c r="X52" i="11"/>
  <c r="AB52" i="11" s="1"/>
  <c r="S36" i="11"/>
  <c r="R124" i="11"/>
  <c r="Y124" i="11" s="1"/>
  <c r="R44" i="11"/>
  <c r="Q322" i="11"/>
  <c r="R475" i="11"/>
  <c r="S477" i="11"/>
  <c r="Q239" i="11"/>
  <c r="O21" i="10"/>
  <c r="Q254" i="11"/>
  <c r="R257" i="11"/>
  <c r="X342" i="11"/>
  <c r="AB342" i="11" s="1"/>
  <c r="U407" i="11"/>
  <c r="S239" i="11"/>
  <c r="O53" i="10"/>
  <c r="T370" i="11"/>
  <c r="U382" i="11"/>
  <c r="Q359" i="11"/>
  <c r="T290" i="11"/>
  <c r="T330" i="11"/>
  <c r="T350" i="11"/>
  <c r="X399" i="11"/>
  <c r="AB399" i="11" s="1"/>
  <c r="X5" i="11"/>
  <c r="AB5" i="11" s="1"/>
  <c r="Q149" i="10"/>
  <c r="Q36" i="11"/>
  <c r="Y36" i="11" s="1"/>
  <c r="U295" i="11"/>
  <c r="U457" i="11"/>
  <c r="Q37" i="10"/>
  <c r="X359" i="11"/>
  <c r="AB359" i="11" s="1"/>
  <c r="O54" i="10"/>
  <c r="X20" i="11"/>
  <c r="AB20" i="11" s="1"/>
  <c r="Q21" i="11"/>
  <c r="Q53" i="11"/>
  <c r="X459" i="11"/>
  <c r="AB459" i="11" s="1"/>
  <c r="U417" i="11"/>
  <c r="T227" i="11"/>
  <c r="Q21" i="10"/>
  <c r="R28" i="11"/>
  <c r="R490" i="11"/>
  <c r="S404" i="11"/>
  <c r="S148" i="11"/>
  <c r="S53" i="11"/>
  <c r="R237" i="11"/>
  <c r="X37" i="11"/>
  <c r="AB37" i="11" s="1"/>
  <c r="T320" i="11"/>
  <c r="U242" i="11"/>
  <c r="S84" i="11"/>
  <c r="R76" i="11"/>
  <c r="Q459" i="11"/>
  <c r="O38" i="10"/>
  <c r="X4" i="11"/>
  <c r="AB4" i="11" s="1"/>
  <c r="U397" i="11"/>
  <c r="Q54" i="10"/>
  <c r="S5" i="11"/>
  <c r="Y140" i="11"/>
  <c r="S254" i="11"/>
  <c r="X84" i="11"/>
  <c r="AB84" i="11" s="1"/>
  <c r="Q37" i="11"/>
  <c r="S21" i="11"/>
  <c r="Q4" i="11"/>
  <c r="X414" i="11"/>
  <c r="AB414" i="11" s="1"/>
  <c r="Q148" i="11"/>
  <c r="X404" i="11"/>
  <c r="AB404" i="11" s="1"/>
  <c r="S100" i="11"/>
  <c r="X132" i="11"/>
  <c r="AB132" i="11" s="1"/>
  <c r="R60" i="11"/>
  <c r="S52" i="11"/>
  <c r="T498" i="11"/>
  <c r="T232" i="11"/>
  <c r="S234" i="11"/>
  <c r="U427" i="11"/>
  <c r="R3" i="11"/>
  <c r="Q22" i="10"/>
  <c r="S116" i="11"/>
  <c r="X304" i="11"/>
  <c r="AB304" i="11" s="1"/>
  <c r="S131" i="11"/>
  <c r="Q304" i="11"/>
  <c r="X147" i="11"/>
  <c r="AB147" i="11" s="1"/>
  <c r="Q289" i="11"/>
  <c r="X99" i="11"/>
  <c r="AB99" i="11" s="1"/>
  <c r="U122" i="11"/>
  <c r="S19" i="11"/>
  <c r="S264" i="11"/>
  <c r="U74" i="11"/>
  <c r="O52" i="10"/>
  <c r="S67" i="11"/>
  <c r="U58" i="11"/>
  <c r="Q99" i="11"/>
  <c r="Y99" i="11" s="1"/>
  <c r="U302" i="11"/>
  <c r="S83" i="11"/>
  <c r="Q115" i="11"/>
  <c r="Q148" i="10"/>
  <c r="S35" i="11"/>
  <c r="U307" i="11"/>
  <c r="S115" i="11"/>
  <c r="Q36" i="10"/>
  <c r="O100" i="10"/>
  <c r="Q100" i="10"/>
  <c r="T293" i="11"/>
  <c r="S147" i="11"/>
  <c r="X35" i="11"/>
  <c r="AB35" i="11" s="1"/>
  <c r="U298" i="11"/>
  <c r="U420" i="11"/>
  <c r="S490" i="11"/>
  <c r="T141" i="11"/>
  <c r="T125" i="11"/>
  <c r="T109" i="11"/>
  <c r="T93" i="11"/>
  <c r="T77" i="11"/>
  <c r="T45" i="11"/>
  <c r="T29" i="11"/>
  <c r="T13" i="11"/>
  <c r="T117" i="11"/>
  <c r="X252" i="11"/>
  <c r="AB252" i="11" s="1"/>
  <c r="R343" i="11"/>
  <c r="X340" i="11"/>
  <c r="AB340" i="11" s="1"/>
  <c r="U280" i="11"/>
  <c r="X402" i="11"/>
  <c r="AB402" i="11" s="1"/>
  <c r="Q475" i="11"/>
  <c r="R473" i="11"/>
  <c r="U390" i="11"/>
  <c r="Q295" i="11"/>
  <c r="Q427" i="11"/>
  <c r="Q442" i="11"/>
  <c r="X412" i="11"/>
  <c r="AB412" i="11" s="1"/>
  <c r="Q457" i="11"/>
  <c r="R500" i="11"/>
  <c r="U445" i="11"/>
  <c r="Q490" i="11"/>
  <c r="Q402" i="11"/>
  <c r="Q422" i="11"/>
  <c r="S480" i="11"/>
  <c r="X295" i="11"/>
  <c r="AB295" i="11" s="1"/>
  <c r="S437" i="11"/>
  <c r="U483" i="11"/>
  <c r="Q407" i="11"/>
  <c r="S417" i="11"/>
  <c r="Q432" i="11"/>
  <c r="U478" i="11"/>
  <c r="X407" i="11"/>
  <c r="AB407" i="11" s="1"/>
  <c r="R400" i="11"/>
  <c r="X495" i="11"/>
  <c r="AB495" i="11" s="1"/>
  <c r="S442" i="11"/>
  <c r="S427" i="11"/>
  <c r="T466" i="11"/>
  <c r="Z466" i="11" s="1"/>
  <c r="AA466" i="11" s="1"/>
  <c r="Q437" i="11"/>
  <c r="U355" i="11"/>
  <c r="U435" i="11"/>
  <c r="S432" i="11"/>
  <c r="S495" i="11"/>
  <c r="T3" i="11"/>
  <c r="Z3" i="11" s="1"/>
  <c r="AA3" i="11" s="1"/>
  <c r="T123" i="11"/>
  <c r="T75" i="11"/>
  <c r="T59" i="11"/>
  <c r="Z59" i="11" s="1"/>
  <c r="AA59" i="11" s="1"/>
  <c r="T43" i="11"/>
  <c r="T27" i="11"/>
  <c r="T25" i="11"/>
  <c r="T151" i="11"/>
  <c r="T135" i="11"/>
  <c r="T119" i="11"/>
  <c r="T103" i="11"/>
  <c r="T87" i="11"/>
  <c r="T71" i="11"/>
  <c r="T55" i="11"/>
  <c r="T39" i="11"/>
  <c r="T213" i="11"/>
  <c r="T308" i="11"/>
  <c r="T338" i="11"/>
  <c r="T348" i="11"/>
  <c r="S70" i="11"/>
  <c r="Q302" i="11"/>
  <c r="T206" i="11"/>
  <c r="U265" i="11"/>
  <c r="U452" i="11"/>
  <c r="T246" i="11"/>
  <c r="Q102" i="11"/>
  <c r="Y102" i="11" s="1"/>
  <c r="T440" i="11"/>
  <c r="T450" i="11"/>
  <c r="T493" i="11"/>
  <c r="T131" i="11"/>
  <c r="T115" i="11"/>
  <c r="T83" i="11"/>
  <c r="T35" i="11"/>
  <c r="T19" i="11"/>
  <c r="T204" i="11"/>
  <c r="T364" i="11"/>
  <c r="T434" i="11"/>
  <c r="Z434" i="11" s="1"/>
  <c r="AA434" i="11" s="1"/>
  <c r="T477" i="11"/>
  <c r="T482" i="11"/>
  <c r="T499" i="11"/>
  <c r="T23" i="11"/>
  <c r="T7" i="11"/>
  <c r="T324" i="11"/>
  <c r="T329" i="11"/>
  <c r="Z329" i="11" s="1"/>
  <c r="AA329" i="11" s="1"/>
  <c r="T334" i="11"/>
  <c r="T369" i="11"/>
  <c r="T142" i="11"/>
  <c r="T126" i="11"/>
  <c r="T110" i="11"/>
  <c r="T94" i="11"/>
  <c r="T78" i="11"/>
  <c r="T62" i="11"/>
  <c r="T46" i="11"/>
  <c r="T30" i="11"/>
  <c r="T14" i="11"/>
  <c r="T150" i="11"/>
  <c r="T134" i="11"/>
  <c r="T118" i="11"/>
  <c r="T102" i="11"/>
  <c r="T86" i="11"/>
  <c r="T70" i="11"/>
  <c r="T54" i="11"/>
  <c r="T38" i="11"/>
  <c r="T22" i="11"/>
  <c r="T6" i="11"/>
  <c r="X382" i="11"/>
  <c r="AB382" i="11" s="1"/>
  <c r="X103" i="11"/>
  <c r="AB103" i="11" s="1"/>
  <c r="U375" i="11"/>
  <c r="U395" i="11"/>
  <c r="R430" i="11"/>
  <c r="Q410" i="11"/>
  <c r="S357" i="11"/>
  <c r="X71" i="11"/>
  <c r="AB71" i="11" s="1"/>
  <c r="Q104" i="10"/>
  <c r="Q485" i="11"/>
  <c r="Q166" i="11"/>
  <c r="Q430" i="11"/>
  <c r="Q181" i="11"/>
  <c r="R255" i="11"/>
  <c r="S485" i="11"/>
  <c r="X262" i="11"/>
  <c r="AB262" i="11" s="1"/>
  <c r="O104" i="10"/>
  <c r="T367" i="11"/>
  <c r="Z367" i="11" s="1"/>
  <c r="AA367" i="11" s="1"/>
  <c r="T372" i="11"/>
  <c r="T377" i="11"/>
  <c r="T382" i="11"/>
  <c r="Q232" i="11"/>
  <c r="S103" i="11"/>
  <c r="Q88" i="10"/>
  <c r="O152" i="10"/>
  <c r="U270" i="11"/>
  <c r="S282" i="11"/>
  <c r="R410" i="11"/>
  <c r="S151" i="11"/>
  <c r="T244" i="11"/>
  <c r="X362" i="11"/>
  <c r="AB362" i="11" s="1"/>
  <c r="Q367" i="11"/>
  <c r="X367" i="11"/>
  <c r="AB367" i="11" s="1"/>
  <c r="Q120" i="10"/>
  <c r="U360" i="11"/>
  <c r="X392" i="11"/>
  <c r="AB392" i="11" s="1"/>
  <c r="U398" i="11"/>
  <c r="Q287" i="11"/>
  <c r="S502" i="11"/>
  <c r="Y398" i="11"/>
  <c r="U142" i="11"/>
  <c r="X166" i="11"/>
  <c r="AB166" i="11" s="1"/>
  <c r="S199" i="11"/>
  <c r="R110" i="11"/>
  <c r="X87" i="11"/>
  <c r="AB87" i="11" s="1"/>
  <c r="U498" i="11"/>
  <c r="R335" i="11"/>
  <c r="X287" i="11"/>
  <c r="AB287" i="11" s="1"/>
  <c r="Q119" i="11"/>
  <c r="Y119" i="11" s="1"/>
  <c r="S55" i="11"/>
  <c r="U126" i="11"/>
  <c r="S305" i="11"/>
  <c r="O120" i="10"/>
  <c r="X119" i="11"/>
  <c r="AB119" i="11" s="1"/>
  <c r="Q136" i="10"/>
  <c r="O24" i="10"/>
  <c r="T9" i="11"/>
  <c r="Z9" i="11" s="1"/>
  <c r="AA9" i="11" s="1"/>
  <c r="R463" i="11"/>
  <c r="Y463" i="11" s="1"/>
  <c r="X397" i="11"/>
  <c r="AB397" i="11" s="1"/>
  <c r="Q267" i="11"/>
  <c r="S365" i="11"/>
  <c r="U468" i="11"/>
  <c r="R282" i="11"/>
  <c r="T169" i="11"/>
  <c r="T197" i="11"/>
  <c r="T217" i="11"/>
  <c r="T222" i="11"/>
  <c r="T365" i="11"/>
  <c r="T375" i="11"/>
  <c r="T385" i="11"/>
  <c r="T390" i="11"/>
  <c r="T400" i="11"/>
  <c r="Z400" i="11" s="1"/>
  <c r="AA400" i="11" s="1"/>
  <c r="T405" i="11"/>
  <c r="T410" i="11"/>
  <c r="T415" i="11"/>
  <c r="T425" i="11"/>
  <c r="T430" i="11"/>
  <c r="Z430" i="11" s="1"/>
  <c r="AA430" i="11" s="1"/>
  <c r="T435" i="11"/>
  <c r="T445" i="11"/>
  <c r="T473" i="11"/>
  <c r="T478" i="11"/>
  <c r="T149" i="11"/>
  <c r="T133" i="11"/>
  <c r="T101" i="11"/>
  <c r="T85" i="11"/>
  <c r="T69" i="11"/>
  <c r="T53" i="11"/>
  <c r="T37" i="11"/>
  <c r="Z37" i="11" s="1"/>
  <c r="AA37" i="11" s="1"/>
  <c r="T21" i="11"/>
  <c r="T5" i="11"/>
  <c r="U166" i="11"/>
  <c r="S285" i="11"/>
  <c r="Q284" i="11"/>
  <c r="Y284" i="11" s="1"/>
  <c r="R367" i="11"/>
  <c r="Y367" i="11" s="1"/>
  <c r="U362" i="11"/>
  <c r="X430" i="11"/>
  <c r="AB430" i="11" s="1"/>
  <c r="S360" i="11"/>
  <c r="Q399" i="11"/>
  <c r="X148" i="11"/>
  <c r="AB148" i="11" s="1"/>
  <c r="Q385" i="11"/>
  <c r="X26" i="11"/>
  <c r="AB26" i="11" s="1"/>
  <c r="U263" i="11"/>
  <c r="X385" i="11"/>
  <c r="AB385" i="11" s="1"/>
  <c r="X499" i="11"/>
  <c r="AB499" i="11" s="1"/>
  <c r="U327" i="11"/>
  <c r="Q43" i="10"/>
  <c r="R17" i="11"/>
  <c r="Q74" i="11"/>
  <c r="Y74" i="11" s="1"/>
  <c r="T105" i="11"/>
  <c r="T73" i="11"/>
  <c r="Q68" i="11"/>
  <c r="R65" i="11"/>
  <c r="Q116" i="11"/>
  <c r="S364" i="11"/>
  <c r="Q84" i="11"/>
  <c r="S68" i="11"/>
  <c r="Q117" i="10"/>
  <c r="Q221" i="11"/>
  <c r="Q279" i="11"/>
  <c r="U272" i="11"/>
  <c r="Q424" i="11"/>
  <c r="O59" i="10"/>
  <c r="T165" i="11"/>
  <c r="Q419" i="11"/>
  <c r="Y419" i="11" s="1"/>
  <c r="U49" i="11"/>
  <c r="Q269" i="11"/>
  <c r="Y269" i="11" s="1"/>
  <c r="U377" i="11"/>
  <c r="X269" i="11"/>
  <c r="AB269" i="11" s="1"/>
  <c r="U393" i="11"/>
  <c r="Q477" i="11"/>
  <c r="O133" i="10"/>
  <c r="R145" i="11"/>
  <c r="R97" i="11"/>
  <c r="S410" i="11"/>
  <c r="S58" i="11"/>
  <c r="T248" i="11"/>
  <c r="Z248" i="11" s="1"/>
  <c r="AA248" i="11" s="1"/>
  <c r="T383" i="11"/>
  <c r="Q85" i="10"/>
  <c r="Q58" i="11"/>
  <c r="Y58" i="11" s="1"/>
  <c r="R91" i="11"/>
  <c r="S354" i="11"/>
  <c r="U392" i="11"/>
  <c r="O43" i="10"/>
  <c r="R129" i="11"/>
  <c r="Q69" i="10"/>
  <c r="U320" i="11"/>
  <c r="U470" i="11"/>
  <c r="X229" i="11"/>
  <c r="AB229" i="11" s="1"/>
  <c r="S102" i="11"/>
  <c r="Q71" i="10"/>
  <c r="Q135" i="10"/>
  <c r="S134" i="11"/>
  <c r="R465" i="11"/>
  <c r="Y465" i="11" s="1"/>
  <c r="Q229" i="11"/>
  <c r="S86" i="11"/>
  <c r="O135" i="10"/>
  <c r="T387" i="11"/>
  <c r="T392" i="11"/>
  <c r="T397" i="11"/>
  <c r="T462" i="11"/>
  <c r="Z462" i="11" s="1"/>
  <c r="AA462" i="11" s="1"/>
  <c r="T502" i="11"/>
  <c r="R13" i="11"/>
  <c r="X134" i="11"/>
  <c r="AB134" i="11" s="1"/>
  <c r="T229" i="11"/>
  <c r="U370" i="11"/>
  <c r="Q151" i="10"/>
  <c r="X150" i="11"/>
  <c r="AB150" i="11" s="1"/>
  <c r="U315" i="11"/>
  <c r="U300" i="11"/>
  <c r="T234" i="11"/>
  <c r="T239" i="11"/>
  <c r="T454" i="11"/>
  <c r="T492" i="11"/>
  <c r="X449" i="11"/>
  <c r="AB449" i="11" s="1"/>
  <c r="U125" i="11"/>
  <c r="O71" i="10"/>
  <c r="S449" i="11"/>
  <c r="Q150" i="11"/>
  <c r="Y150" i="11" s="1"/>
  <c r="Q497" i="11"/>
  <c r="U350" i="11"/>
  <c r="X467" i="11"/>
  <c r="AB467" i="11" s="1"/>
  <c r="U447" i="11"/>
  <c r="X70" i="11"/>
  <c r="AB70" i="11" s="1"/>
  <c r="S467" i="11"/>
  <c r="O151" i="10"/>
  <c r="Q119" i="10"/>
  <c r="R141" i="11"/>
  <c r="Y141" i="11" s="1"/>
  <c r="O119" i="10"/>
  <c r="T148" i="11"/>
  <c r="T116" i="11"/>
  <c r="T100" i="11"/>
  <c r="T84" i="11"/>
  <c r="T68" i="11"/>
  <c r="T52" i="11"/>
  <c r="T36" i="11"/>
  <c r="X292" i="11"/>
  <c r="AB292" i="11" s="1"/>
  <c r="S302" i="11"/>
  <c r="U45" i="11"/>
  <c r="R109" i="11"/>
  <c r="Y109" i="11" s="1"/>
  <c r="T147" i="11"/>
  <c r="S497" i="11"/>
  <c r="S292" i="11"/>
  <c r="R61" i="11"/>
  <c r="R77" i="11"/>
  <c r="Y77" i="11" s="1"/>
  <c r="Q86" i="11"/>
  <c r="Y86" i="11" s="1"/>
  <c r="T331" i="11"/>
  <c r="T396" i="11"/>
  <c r="S337" i="11"/>
  <c r="O87" i="10"/>
  <c r="T238" i="11"/>
  <c r="T353" i="11"/>
  <c r="T476" i="11"/>
  <c r="T145" i="11"/>
  <c r="Z145" i="11" s="1"/>
  <c r="AA145" i="11" s="1"/>
  <c r="T65" i="11"/>
  <c r="T153" i="11"/>
  <c r="T121" i="11"/>
  <c r="S224" i="11"/>
  <c r="Q87" i="10"/>
  <c r="S307" i="11"/>
  <c r="U310" i="11"/>
  <c r="U29" i="11"/>
  <c r="X118" i="11"/>
  <c r="AB118" i="11" s="1"/>
  <c r="O103" i="10"/>
  <c r="Q103" i="10"/>
  <c r="X307" i="11"/>
  <c r="AB307" i="11" s="1"/>
  <c r="U290" i="11"/>
  <c r="X224" i="11"/>
  <c r="AB224" i="11" s="1"/>
  <c r="S118" i="11"/>
  <c r="T343" i="11"/>
  <c r="Z343" i="11" s="1"/>
  <c r="AA343" i="11" s="1"/>
  <c r="T355" i="11"/>
  <c r="T420" i="11"/>
  <c r="T483" i="11"/>
  <c r="T488" i="11"/>
  <c r="T500" i="11"/>
  <c r="U273" i="11"/>
  <c r="X264" i="11"/>
  <c r="AB264" i="11" s="1"/>
  <c r="X355" i="11"/>
  <c r="AB355" i="11" s="1"/>
  <c r="U229" i="11"/>
  <c r="S232" i="11"/>
  <c r="X277" i="11"/>
  <c r="AB277" i="11" s="1"/>
  <c r="Q272" i="11"/>
  <c r="S405" i="11"/>
  <c r="U167" i="11"/>
  <c r="U317" i="11"/>
  <c r="S169" i="11"/>
  <c r="Q208" i="11"/>
  <c r="X357" i="11"/>
  <c r="AB357" i="11" s="1"/>
  <c r="S327" i="11"/>
  <c r="Q132" i="11"/>
  <c r="S138" i="11"/>
  <c r="Q87" i="11"/>
  <c r="Y87" i="11" s="1"/>
  <c r="T61" i="11"/>
  <c r="U502" i="11"/>
  <c r="U287" i="11"/>
  <c r="X221" i="11"/>
  <c r="AB221" i="11" s="1"/>
  <c r="Q318" i="11"/>
  <c r="Q345" i="11"/>
  <c r="X100" i="11"/>
  <c r="AB100" i="11" s="1"/>
  <c r="S217" i="11"/>
  <c r="S396" i="11"/>
  <c r="Q303" i="11"/>
  <c r="S296" i="11"/>
  <c r="U275" i="11"/>
  <c r="U485" i="11"/>
  <c r="S350" i="11"/>
  <c r="X274" i="11"/>
  <c r="AB274" i="11" s="1"/>
  <c r="S326" i="11"/>
  <c r="S266" i="11"/>
  <c r="S406" i="11"/>
  <c r="S258" i="11"/>
  <c r="S479" i="11"/>
  <c r="R113" i="11"/>
  <c r="U385" i="11"/>
  <c r="S419" i="11"/>
  <c r="X387" i="11"/>
  <c r="AB387" i="11" s="1"/>
  <c r="U94" i="11"/>
  <c r="Q93" i="10"/>
  <c r="S249" i="11"/>
  <c r="T340" i="11"/>
  <c r="T345" i="11"/>
  <c r="T402" i="11"/>
  <c r="T407" i="11"/>
  <c r="T412" i="11"/>
  <c r="T417" i="11"/>
  <c r="T422" i="11"/>
  <c r="T427" i="11"/>
  <c r="T442" i="11"/>
  <c r="T457" i="11"/>
  <c r="T154" i="11"/>
  <c r="T138" i="11"/>
  <c r="T122" i="11"/>
  <c r="T106" i="11"/>
  <c r="T90" i="11"/>
  <c r="Z90" i="11" s="1"/>
  <c r="AA90" i="11" s="1"/>
  <c r="T74" i="11"/>
  <c r="T58" i="11"/>
  <c r="T26" i="11"/>
  <c r="U247" i="11"/>
  <c r="U277" i="11"/>
  <c r="X375" i="11"/>
  <c r="AB375" i="11" s="1"/>
  <c r="S372" i="11"/>
  <c r="U219" i="11"/>
  <c r="T267" i="11"/>
  <c r="T272" i="11"/>
  <c r="T277" i="11"/>
  <c r="S201" i="11"/>
  <c r="S279" i="11"/>
  <c r="U378" i="11"/>
  <c r="S375" i="11"/>
  <c r="S392" i="11"/>
  <c r="T262" i="11"/>
  <c r="X331" i="11"/>
  <c r="AB331" i="11" s="1"/>
  <c r="R210" i="11"/>
  <c r="Q271" i="11"/>
  <c r="Y271" i="11" s="1"/>
  <c r="X482" i="11"/>
  <c r="AB482" i="11" s="1"/>
  <c r="R329" i="11"/>
  <c r="Q323" i="11"/>
  <c r="Q277" i="11"/>
  <c r="Y277" i="11" s="1"/>
  <c r="S267" i="11"/>
  <c r="S323" i="11"/>
  <c r="S376" i="11"/>
  <c r="Q340" i="11"/>
  <c r="Y340" i="11" s="1"/>
  <c r="U380" i="11"/>
  <c r="S338" i="11"/>
  <c r="X445" i="11"/>
  <c r="AB445" i="11" s="1"/>
  <c r="X417" i="11"/>
  <c r="AB417" i="11" s="1"/>
  <c r="R98" i="11"/>
  <c r="X286" i="11"/>
  <c r="AB286" i="11" s="1"/>
  <c r="S422" i="11"/>
  <c r="X377" i="11"/>
  <c r="AB377" i="11" s="1"/>
  <c r="S216" i="11"/>
  <c r="R23" i="11"/>
  <c r="O136" i="10"/>
  <c r="U42" i="11"/>
  <c r="Q77" i="10"/>
  <c r="X202" i="11"/>
  <c r="AB202" i="11" s="1"/>
  <c r="X216" i="11"/>
  <c r="AB216" i="11" s="1"/>
  <c r="Q151" i="11"/>
  <c r="R205" i="11"/>
  <c r="X282" i="11"/>
  <c r="AB282" i="11" s="1"/>
  <c r="U288" i="11"/>
  <c r="U305" i="11"/>
  <c r="U368" i="11"/>
  <c r="U267" i="11"/>
  <c r="U296" i="11"/>
  <c r="Q397" i="11"/>
  <c r="Y397" i="11" s="1"/>
  <c r="S135" i="11"/>
  <c r="Q305" i="11"/>
  <c r="X284" i="11"/>
  <c r="AB284" i="11" s="1"/>
  <c r="X199" i="11"/>
  <c r="AB199" i="11" s="1"/>
  <c r="Q348" i="11"/>
  <c r="X248" i="11"/>
  <c r="AB248" i="11" s="1"/>
  <c r="S447" i="11"/>
  <c r="S457" i="11"/>
  <c r="X389" i="11"/>
  <c r="AB389" i="11" s="1"/>
  <c r="S412" i="11"/>
  <c r="Q364" i="11"/>
  <c r="Y364" i="11" s="1"/>
  <c r="Q133" i="10"/>
  <c r="S106" i="11"/>
  <c r="X116" i="11"/>
  <c r="AB116" i="11" s="1"/>
  <c r="X151" i="11"/>
  <c r="AB151" i="11" s="1"/>
  <c r="T309" i="11"/>
  <c r="T314" i="11"/>
  <c r="Z314" i="11" s="1"/>
  <c r="AA314" i="11" s="1"/>
  <c r="T319" i="11"/>
  <c r="T356" i="11"/>
  <c r="T4" i="11"/>
  <c r="Z4" i="11" s="1"/>
  <c r="AA4" i="11" s="1"/>
  <c r="X272" i="11"/>
  <c r="AB272" i="11" s="1"/>
  <c r="S274" i="11"/>
  <c r="Q327" i="11"/>
  <c r="T286" i="11"/>
  <c r="T291" i="11"/>
  <c r="T301" i="11"/>
  <c r="T316" i="11"/>
  <c r="T233" i="11"/>
  <c r="T403" i="11"/>
  <c r="T443" i="11"/>
  <c r="T448" i="11"/>
  <c r="U250" i="11"/>
  <c r="S262" i="11"/>
  <c r="S362" i="11"/>
  <c r="T253" i="11"/>
  <c r="T258" i="11"/>
  <c r="T296" i="11"/>
  <c r="T468" i="11"/>
  <c r="R215" i="11"/>
  <c r="X249" i="11"/>
  <c r="AB249" i="11" s="1"/>
  <c r="U365" i="11"/>
  <c r="Q382" i="11"/>
  <c r="Y382" i="11" s="1"/>
  <c r="X201" i="11"/>
  <c r="AB201" i="11" s="1"/>
  <c r="U214" i="11"/>
  <c r="S211" i="11"/>
  <c r="Q329" i="11"/>
  <c r="U467" i="11"/>
  <c r="Y377" i="11"/>
  <c r="X38" i="11"/>
  <c r="AB38" i="11" s="1"/>
  <c r="S165" i="11"/>
  <c r="U337" i="11"/>
  <c r="X309" i="11"/>
  <c r="AB309" i="11" s="1"/>
  <c r="T487" i="11"/>
  <c r="T143" i="11"/>
  <c r="T111" i="11"/>
  <c r="T95" i="11"/>
  <c r="T79" i="11"/>
  <c r="T63" i="11"/>
  <c r="Z63" i="11" s="1"/>
  <c r="AA63" i="11" s="1"/>
  <c r="T47" i="11"/>
  <c r="T31" i="11"/>
  <c r="T15" i="11"/>
  <c r="O39" i="10"/>
  <c r="Q314" i="11"/>
  <c r="Y314" i="11" s="1"/>
  <c r="U106" i="11"/>
  <c r="O150" i="10"/>
  <c r="R59" i="11"/>
  <c r="T266" i="11"/>
  <c r="T344" i="11"/>
  <c r="T474" i="11"/>
  <c r="T479" i="11"/>
  <c r="T494" i="11"/>
  <c r="U234" i="11"/>
  <c r="Q6" i="11"/>
  <c r="Y6" i="11" s="1"/>
  <c r="R27" i="11"/>
  <c r="X349" i="11"/>
  <c r="AB349" i="11" s="1"/>
  <c r="S324" i="11"/>
  <c r="S349" i="11"/>
  <c r="X69" i="11"/>
  <c r="AB69" i="11" s="1"/>
  <c r="U138" i="11"/>
  <c r="T341" i="11"/>
  <c r="Z341" i="11" s="1"/>
  <c r="AA341" i="11" s="1"/>
  <c r="Q464" i="11"/>
  <c r="X334" i="11"/>
  <c r="AB334" i="11" s="1"/>
  <c r="R254" i="11"/>
  <c r="S334" i="11"/>
  <c r="X324" i="11"/>
  <c r="AB324" i="11" s="1"/>
  <c r="T285" i="11"/>
  <c r="Q86" i="10"/>
  <c r="R75" i="11"/>
  <c r="Q309" i="11"/>
  <c r="Y309" i="11" s="1"/>
  <c r="Q294" i="11"/>
  <c r="Y294" i="11" s="1"/>
  <c r="R90" i="11"/>
  <c r="U322" i="11"/>
  <c r="X314" i="11"/>
  <c r="AB314" i="11" s="1"/>
  <c r="U332" i="11"/>
  <c r="S319" i="11"/>
  <c r="U43" i="11"/>
  <c r="S191" i="11"/>
  <c r="U312" i="11"/>
  <c r="X329" i="11"/>
  <c r="AB329" i="11" s="1"/>
  <c r="S294" i="11"/>
  <c r="T274" i="11"/>
  <c r="T279" i="11"/>
  <c r="Q236" i="11"/>
  <c r="R239" i="11"/>
  <c r="Q299" i="11"/>
  <c r="T256" i="11"/>
  <c r="T394" i="11"/>
  <c r="T406" i="11"/>
  <c r="Y418" i="11"/>
  <c r="T436" i="11"/>
  <c r="T441" i="11"/>
  <c r="T464" i="11"/>
  <c r="Q226" i="11"/>
  <c r="Y226" i="11" s="1"/>
  <c r="S256" i="11"/>
  <c r="Q256" i="11"/>
  <c r="Y346" i="11"/>
  <c r="X236" i="11"/>
  <c r="AB236" i="11" s="1"/>
  <c r="Q202" i="11"/>
  <c r="S226" i="11"/>
  <c r="X299" i="11"/>
  <c r="AB299" i="11" s="1"/>
  <c r="T453" i="11"/>
  <c r="T278" i="11"/>
  <c r="T288" i="11"/>
  <c r="T346" i="11"/>
  <c r="T363" i="11"/>
  <c r="X319" i="11"/>
  <c r="AB319" i="11" s="1"/>
  <c r="T280" i="11"/>
  <c r="S237" i="11"/>
  <c r="T470" i="11"/>
  <c r="Y480" i="11"/>
  <c r="T140" i="11"/>
  <c r="T124" i="11"/>
  <c r="T108" i="11"/>
  <c r="T76" i="11"/>
  <c r="Z76" i="11" s="1"/>
  <c r="AA76" i="11" s="1"/>
  <c r="T60" i="11"/>
  <c r="T44" i="11"/>
  <c r="Z44" i="11" s="1"/>
  <c r="AA44" i="11" s="1"/>
  <c r="T28" i="11"/>
  <c r="T12" i="11"/>
  <c r="Y385" i="11"/>
  <c r="U259" i="11"/>
  <c r="T292" i="11"/>
  <c r="T302" i="11"/>
  <c r="T307" i="11"/>
  <c r="T317" i="11"/>
  <c r="T322" i="11"/>
  <c r="T327" i="11"/>
  <c r="T332" i="11"/>
  <c r="T337" i="11"/>
  <c r="T352" i="11"/>
  <c r="T475" i="11"/>
  <c r="T480" i="11"/>
  <c r="T485" i="11"/>
  <c r="T490" i="11"/>
  <c r="T495" i="11"/>
  <c r="T10" i="11"/>
  <c r="Y416" i="11"/>
  <c r="R495" i="11"/>
  <c r="Y495" i="11" s="1"/>
  <c r="U381" i="11"/>
  <c r="R72" i="11"/>
  <c r="Q335" i="11"/>
  <c r="U426" i="11"/>
  <c r="X191" i="11"/>
  <c r="AB191" i="11" s="1"/>
  <c r="Y322" i="11"/>
  <c r="U388" i="11"/>
  <c r="X255" i="11"/>
  <c r="AB255" i="11" s="1"/>
  <c r="X487" i="11"/>
  <c r="AB487" i="11" s="1"/>
  <c r="S472" i="11"/>
  <c r="O23" i="10"/>
  <c r="O134" i="10"/>
  <c r="T446" i="11"/>
  <c r="U361" i="11"/>
  <c r="X54" i="11"/>
  <c r="AB54" i="11" s="1"/>
  <c r="O70" i="10"/>
  <c r="X433" i="11"/>
  <c r="AB433" i="11" s="1"/>
  <c r="U318" i="11"/>
  <c r="O55" i="10"/>
  <c r="S455" i="11"/>
  <c r="R14" i="11"/>
  <c r="Q70" i="10"/>
  <c r="Q320" i="11"/>
  <c r="Y320" i="11" s="1"/>
  <c r="S320" i="11"/>
  <c r="U170" i="11"/>
  <c r="R326" i="11"/>
  <c r="Y326" i="11" s="1"/>
  <c r="U416" i="11"/>
  <c r="S415" i="11"/>
  <c r="S261" i="11"/>
  <c r="U108" i="11"/>
  <c r="Q118" i="10"/>
  <c r="X67" i="11"/>
  <c r="AB67" i="11" s="1"/>
  <c r="Q38" i="11"/>
  <c r="T371" i="11"/>
  <c r="T376" i="11"/>
  <c r="T426" i="11"/>
  <c r="Q133" i="11"/>
  <c r="S69" i="11"/>
  <c r="S240" i="11"/>
  <c r="S394" i="11"/>
  <c r="X218" i="11"/>
  <c r="AB218" i="11" s="1"/>
  <c r="X6" i="11"/>
  <c r="AB6" i="11" s="1"/>
  <c r="S425" i="11"/>
  <c r="X438" i="11"/>
  <c r="AB438" i="11" s="1"/>
  <c r="U308" i="11"/>
  <c r="X380" i="11"/>
  <c r="AB380" i="11" s="1"/>
  <c r="U336" i="11"/>
  <c r="R438" i="11"/>
  <c r="X251" i="11"/>
  <c r="AB251" i="11" s="1"/>
  <c r="S101" i="11"/>
  <c r="O139" i="10"/>
  <c r="R38" i="11"/>
  <c r="Q52" i="10"/>
  <c r="T212" i="11"/>
  <c r="Z212" i="11" s="1"/>
  <c r="AA212" i="11" s="1"/>
  <c r="T245" i="11"/>
  <c r="Z245" i="11" s="1"/>
  <c r="AA245" i="11" s="1"/>
  <c r="T255" i="11"/>
  <c r="Q54" i="11"/>
  <c r="S133" i="11"/>
  <c r="X344" i="11"/>
  <c r="AB344" i="11" s="1"/>
  <c r="S308" i="11"/>
  <c r="U321" i="11"/>
  <c r="S208" i="11"/>
  <c r="S54" i="11"/>
  <c r="Y446" i="11"/>
  <c r="U383" i="11"/>
  <c r="U331" i="11"/>
  <c r="Q344" i="11"/>
  <c r="Y344" i="11" s="1"/>
  <c r="Y361" i="11"/>
  <c r="Q308" i="11"/>
  <c r="Y308" i="11" s="1"/>
  <c r="S328" i="11"/>
  <c r="U293" i="11"/>
  <c r="U458" i="11"/>
  <c r="X435" i="11"/>
  <c r="AB435" i="11" s="1"/>
  <c r="X472" i="11"/>
  <c r="AB472" i="11" s="1"/>
  <c r="X172" i="11"/>
  <c r="AB172" i="11" s="1"/>
  <c r="R30" i="11"/>
  <c r="S22" i="11"/>
  <c r="Q98" i="11"/>
  <c r="T298" i="11"/>
  <c r="T303" i="11"/>
  <c r="T313" i="11"/>
  <c r="T318" i="11"/>
  <c r="T323" i="11"/>
  <c r="T333" i="11"/>
  <c r="T491" i="11"/>
  <c r="T496" i="11"/>
  <c r="Z496" i="11" s="1"/>
  <c r="AA496" i="11" s="1"/>
  <c r="O118" i="10"/>
  <c r="U119" i="11"/>
  <c r="S339" i="11"/>
  <c r="U238" i="11"/>
  <c r="X428" i="11"/>
  <c r="AB428" i="11" s="1"/>
  <c r="S276" i="11"/>
  <c r="Q147" i="10"/>
  <c r="Q293" i="11"/>
  <c r="Y293" i="11" s="1"/>
  <c r="R449" i="11"/>
  <c r="Y449" i="11" s="1"/>
  <c r="U240" i="11"/>
  <c r="U92" i="11"/>
  <c r="S98" i="11"/>
  <c r="U140" i="11"/>
  <c r="X281" i="11"/>
  <c r="AB281" i="11" s="1"/>
  <c r="X339" i="11"/>
  <c r="AB339" i="11" s="1"/>
  <c r="X423" i="11"/>
  <c r="AB423" i="11" s="1"/>
  <c r="R303" i="11"/>
  <c r="Q492" i="11"/>
  <c r="Y492" i="11" s="1"/>
  <c r="X130" i="11"/>
  <c r="AB130" i="11" s="1"/>
  <c r="U328" i="11"/>
  <c r="U274" i="11"/>
  <c r="S255" i="11"/>
  <c r="S487" i="11"/>
  <c r="X408" i="11"/>
  <c r="AB408" i="11" s="1"/>
  <c r="Q251" i="11"/>
  <c r="Y459" i="11"/>
  <c r="R151" i="11"/>
  <c r="Q101" i="11"/>
  <c r="Y101" i="11" s="1"/>
  <c r="T166" i="11"/>
  <c r="T305" i="11"/>
  <c r="U461" i="11"/>
  <c r="S423" i="11"/>
  <c r="Q155" i="10"/>
  <c r="Y399" i="11"/>
  <c r="Q455" i="11"/>
  <c r="Y455" i="11" s="1"/>
  <c r="Q369" i="11"/>
  <c r="Y369" i="11" s="1"/>
  <c r="X492" i="11"/>
  <c r="AB492" i="11" s="1"/>
  <c r="Q276" i="11"/>
  <c r="Y276" i="11" s="1"/>
  <c r="Q240" i="11"/>
  <c r="Y487" i="11"/>
  <c r="Q315" i="11"/>
  <c r="Y315" i="11" s="1"/>
  <c r="S300" i="11"/>
  <c r="S418" i="11"/>
  <c r="S117" i="11"/>
  <c r="X101" i="11"/>
  <c r="AB101" i="11" s="1"/>
  <c r="T176" i="11"/>
  <c r="T214" i="11"/>
  <c r="T219" i="11"/>
  <c r="T237" i="11"/>
  <c r="T242" i="11"/>
  <c r="T247" i="11"/>
  <c r="T257" i="11"/>
  <c r="T295" i="11"/>
  <c r="T360" i="11"/>
  <c r="U284" i="11"/>
  <c r="U401" i="11"/>
  <c r="O155" i="10"/>
  <c r="Q154" i="11"/>
  <c r="Y154" i="11" s="1"/>
  <c r="S369" i="11"/>
  <c r="S313" i="11"/>
  <c r="U342" i="11"/>
  <c r="Y402" i="11"/>
  <c r="R408" i="11"/>
  <c r="Q460" i="11"/>
  <c r="Y460" i="11" s="1"/>
  <c r="X498" i="11"/>
  <c r="AB498" i="11" s="1"/>
  <c r="X394" i="11"/>
  <c r="AB394" i="11" s="1"/>
  <c r="Q242" i="11"/>
  <c r="Y242" i="11" s="1"/>
  <c r="S154" i="11"/>
  <c r="O102" i="10"/>
  <c r="O68" i="10"/>
  <c r="Q67" i="11"/>
  <c r="Y67" i="11" s="1"/>
  <c r="Q7" i="10"/>
  <c r="X261" i="11"/>
  <c r="AB261" i="11" s="1"/>
  <c r="U418" i="11"/>
  <c r="U373" i="11"/>
  <c r="Q212" i="11"/>
  <c r="X383" i="11"/>
  <c r="AB383" i="11" s="1"/>
  <c r="Q445" i="11"/>
  <c r="Y445" i="11" s="1"/>
  <c r="Q146" i="11"/>
  <c r="U421" i="11"/>
  <c r="R220" i="11"/>
  <c r="S303" i="11"/>
  <c r="S373" i="11"/>
  <c r="S310" i="11"/>
  <c r="Q405" i="11"/>
  <c r="Q245" i="11"/>
  <c r="U411" i="11"/>
  <c r="X22" i="11"/>
  <c r="AB22" i="11" s="1"/>
  <c r="Q139" i="10"/>
  <c r="S146" i="11"/>
  <c r="X51" i="11"/>
  <c r="AB51" i="11" s="1"/>
  <c r="T432" i="11"/>
  <c r="T437" i="11"/>
  <c r="X85" i="11"/>
  <c r="AB85" i="11" s="1"/>
  <c r="Y468" i="11"/>
  <c r="R22" i="11"/>
  <c r="Q281" i="11"/>
  <c r="X328" i="11"/>
  <c r="AB328" i="11" s="1"/>
  <c r="Q310" i="11"/>
  <c r="Y310" i="11" s="1"/>
  <c r="S290" i="11"/>
  <c r="S420" i="11"/>
  <c r="R245" i="11"/>
  <c r="Q451" i="11"/>
  <c r="Y451" i="11" s="1"/>
  <c r="Q373" i="11"/>
  <c r="Y442" i="11"/>
  <c r="U6" i="11"/>
  <c r="O99" i="10"/>
  <c r="X149" i="11"/>
  <c r="AB149" i="11" s="1"/>
  <c r="U87" i="11"/>
  <c r="U62" i="11"/>
  <c r="O36" i="10"/>
  <c r="T297" i="11"/>
  <c r="T312" i="11"/>
  <c r="T342" i="11"/>
  <c r="U391" i="11"/>
  <c r="S428" i="11"/>
  <c r="S383" i="11"/>
  <c r="U279" i="11"/>
  <c r="Q237" i="11"/>
  <c r="Y499" i="11"/>
  <c r="X138" i="11"/>
  <c r="AB138" i="11" s="1"/>
  <c r="S149" i="11"/>
  <c r="O86" i="10"/>
  <c r="U351" i="11"/>
  <c r="S38" i="11"/>
  <c r="Q438" i="11"/>
  <c r="Y438" i="11" s="1"/>
  <c r="X290" i="11"/>
  <c r="AB290" i="11" s="1"/>
  <c r="X242" i="11"/>
  <c r="AB242" i="11" s="1"/>
  <c r="Q408" i="11"/>
  <c r="Q365" i="11"/>
  <c r="Y365" i="11" s="1"/>
  <c r="X117" i="11"/>
  <c r="AB117" i="11" s="1"/>
  <c r="Q360" i="11"/>
  <c r="Y360" i="11" s="1"/>
  <c r="S85" i="11"/>
  <c r="S464" i="11"/>
  <c r="Q130" i="11"/>
  <c r="Y130" i="11" s="1"/>
  <c r="X313" i="11"/>
  <c r="AB313" i="11" s="1"/>
  <c r="Y491" i="11"/>
  <c r="R248" i="11"/>
  <c r="U311" i="11"/>
  <c r="S172" i="11"/>
  <c r="S451" i="11"/>
  <c r="Q420" i="11"/>
  <c r="Y420" i="11" s="1"/>
  <c r="R347" i="11"/>
  <c r="Y404" i="11"/>
  <c r="S6" i="11"/>
  <c r="Q218" i="11"/>
  <c r="X146" i="11"/>
  <c r="AB146" i="11" s="1"/>
  <c r="X133" i="11"/>
  <c r="AB133" i="11" s="1"/>
  <c r="Q22" i="11"/>
  <c r="T264" i="11"/>
  <c r="T467" i="11"/>
  <c r="U366" i="11"/>
  <c r="Y484" i="11"/>
  <c r="X245" i="11"/>
  <c r="AB245" i="11" s="1"/>
  <c r="S293" i="11"/>
  <c r="R46" i="11"/>
  <c r="Y46" i="11" s="1"/>
  <c r="R9" i="11"/>
  <c r="R135" i="11"/>
  <c r="R212" i="11"/>
  <c r="Q149" i="11"/>
  <c r="T203" i="11"/>
  <c r="T208" i="11"/>
  <c r="T218" i="11"/>
  <c r="R357" i="11"/>
  <c r="Y357" i="11" s="1"/>
  <c r="T408" i="11"/>
  <c r="Z408" i="11" s="1"/>
  <c r="AA408" i="11" s="1"/>
  <c r="Y410" i="11"/>
  <c r="Y393" i="11"/>
  <c r="Y395" i="11"/>
  <c r="Y392" i="11"/>
  <c r="T463" i="11"/>
  <c r="T471" i="11"/>
  <c r="Z471" i="11" s="1"/>
  <c r="AA471" i="11" s="1"/>
  <c r="Y474" i="11"/>
  <c r="T146" i="11"/>
  <c r="T130" i="11"/>
  <c r="T114" i="11"/>
  <c r="Z114" i="11" s="1"/>
  <c r="AA114" i="11" s="1"/>
  <c r="T98" i="11"/>
  <c r="T82" i="11"/>
  <c r="T66" i="11"/>
  <c r="T50" i="11"/>
  <c r="T34" i="11"/>
  <c r="T18" i="11"/>
  <c r="Y401" i="11"/>
  <c r="X235" i="11"/>
  <c r="AB235" i="11" s="1"/>
  <c r="T177" i="11"/>
  <c r="T192" i="11"/>
  <c r="T243" i="11"/>
  <c r="T271" i="11"/>
  <c r="T276" i="11"/>
  <c r="T289" i="11"/>
  <c r="Y349" i="11"/>
  <c r="T354" i="11"/>
  <c r="T357" i="11"/>
  <c r="Y362" i="11"/>
  <c r="T455" i="11"/>
  <c r="T460" i="11"/>
  <c r="X263" i="11"/>
  <c r="AB263" i="11" s="1"/>
  <c r="Q306" i="11"/>
  <c r="Y306" i="11" s="1"/>
  <c r="T215" i="11"/>
  <c r="T339" i="11"/>
  <c r="T447" i="11"/>
  <c r="T452" i="11"/>
  <c r="R209" i="11"/>
  <c r="U233" i="11"/>
  <c r="X345" i="11"/>
  <c r="AB345" i="11" s="1"/>
  <c r="X356" i="11"/>
  <c r="AB356" i="11" s="1"/>
  <c r="Q263" i="11"/>
  <c r="Y263" i="11" s="1"/>
  <c r="T230" i="11"/>
  <c r="T235" i="11"/>
  <c r="T263" i="11"/>
  <c r="T273" i="11"/>
  <c r="Y280" i="11"/>
  <c r="T283" i="11"/>
  <c r="Y285" i="11"/>
  <c r="R243" i="11"/>
  <c r="S235" i="11"/>
  <c r="S268" i="11"/>
  <c r="U204" i="11"/>
  <c r="T404" i="11"/>
  <c r="Y411" i="11"/>
  <c r="Q165" i="11"/>
  <c r="Q316" i="11"/>
  <c r="S189" i="11"/>
  <c r="X189" i="11"/>
  <c r="AB189" i="11" s="1"/>
  <c r="T399" i="11"/>
  <c r="Q230" i="11"/>
  <c r="Y230" i="11" s="1"/>
  <c r="X169" i="11"/>
  <c r="AB169" i="11" s="1"/>
  <c r="T358" i="11"/>
  <c r="T361" i="11"/>
  <c r="T366" i="11"/>
  <c r="T381" i="11"/>
  <c r="T386" i="11"/>
  <c r="Y458" i="11"/>
  <c r="Y426" i="11"/>
  <c r="X301" i="11"/>
  <c r="AB301" i="11" s="1"/>
  <c r="S230" i="11"/>
  <c r="X291" i="11"/>
  <c r="AB291" i="11" s="1"/>
  <c r="T310" i="11"/>
  <c r="Y313" i="11"/>
  <c r="T315" i="11"/>
  <c r="T335" i="11"/>
  <c r="Z335" i="11" s="1"/>
  <c r="AA335" i="11" s="1"/>
  <c r="Y300" i="11"/>
  <c r="Q291" i="11"/>
  <c r="Y291" i="11" s="1"/>
  <c r="U289" i="11"/>
  <c r="T211" i="11"/>
  <c r="T221" i="11"/>
  <c r="Z221" i="11" s="1"/>
  <c r="AA221" i="11" s="1"/>
  <c r="T231" i="11"/>
  <c r="T249" i="11"/>
  <c r="T254" i="11"/>
  <c r="T282" i="11"/>
  <c r="T287" i="11"/>
  <c r="T413" i="11"/>
  <c r="T418" i="11"/>
  <c r="Y301" i="11"/>
  <c r="Y305" i="11"/>
  <c r="Y390" i="11"/>
  <c r="Q257" i="11"/>
  <c r="Y257" i="11" s="1"/>
  <c r="U387" i="11"/>
  <c r="S75" i="11"/>
  <c r="T451" i="11"/>
  <c r="R316" i="11"/>
  <c r="Y295" i="11"/>
  <c r="X233" i="11"/>
  <c r="AB233" i="11" s="1"/>
  <c r="R423" i="11"/>
  <c r="Y423" i="11" s="1"/>
  <c r="R325" i="11"/>
  <c r="Y348" i="11"/>
  <c r="S411" i="11"/>
  <c r="X285" i="11"/>
  <c r="AB285" i="11" s="1"/>
  <c r="U123" i="11"/>
  <c r="T42" i="11"/>
  <c r="Q129" i="11"/>
  <c r="Q91" i="10"/>
  <c r="R41" i="11"/>
  <c r="Y41" i="11" s="1"/>
  <c r="R70" i="11"/>
  <c r="Y70" i="11" s="1"/>
  <c r="X243" i="11"/>
  <c r="AB243" i="11" s="1"/>
  <c r="Y433" i="11"/>
  <c r="Q247" i="11"/>
  <c r="Y247" i="11" s="1"/>
  <c r="T362" i="11"/>
  <c r="R236" i="11"/>
  <c r="S458" i="11"/>
  <c r="X458" i="11"/>
  <c r="AB458" i="11" s="1"/>
  <c r="Y283" i="11"/>
  <c r="T349" i="11"/>
  <c r="Y450" i="11"/>
  <c r="R260" i="11"/>
  <c r="Q352" i="11"/>
  <c r="Y352" i="11" s="1"/>
  <c r="Y103" i="11"/>
  <c r="Q387" i="11"/>
  <c r="Y387" i="11" s="1"/>
  <c r="R222" i="11"/>
  <c r="Q122" i="11"/>
  <c r="Y122" i="11" s="1"/>
  <c r="Q107" i="10"/>
  <c r="O115" i="10"/>
  <c r="X44" i="11"/>
  <c r="AB44" i="11" s="1"/>
  <c r="S209" i="11"/>
  <c r="T268" i="11"/>
  <c r="W392" i="11"/>
  <c r="Y490" i="11"/>
  <c r="X75" i="11"/>
  <c r="AB75" i="11" s="1"/>
  <c r="R217" i="11"/>
  <c r="Y302" i="11"/>
  <c r="X337" i="11"/>
  <c r="AB337" i="11" s="1"/>
  <c r="Y412" i="11"/>
  <c r="S322" i="11"/>
  <c r="S257" i="11"/>
  <c r="X454" i="11"/>
  <c r="AB454" i="11" s="1"/>
  <c r="Y448" i="11"/>
  <c r="X332" i="11"/>
  <c r="AB332" i="11" s="1"/>
  <c r="X203" i="11"/>
  <c r="AB203" i="11" s="1"/>
  <c r="R131" i="11"/>
  <c r="R63" i="11"/>
  <c r="Q44" i="11"/>
  <c r="Q28" i="11"/>
  <c r="S206" i="11"/>
  <c r="U107" i="11"/>
  <c r="U292" i="11"/>
  <c r="Q265" i="11"/>
  <c r="Y265" i="11" s="1"/>
  <c r="Q153" i="11"/>
  <c r="Y106" i="11"/>
  <c r="Q75" i="11"/>
  <c r="Y48" i="11"/>
  <c r="X247" i="11"/>
  <c r="AB247" i="11" s="1"/>
  <c r="S393" i="11"/>
  <c r="X425" i="11"/>
  <c r="AB425" i="11" s="1"/>
  <c r="Y489" i="11"/>
  <c r="S440" i="11"/>
  <c r="S377" i="11"/>
  <c r="X352" i="11"/>
  <c r="AB352" i="11" s="1"/>
  <c r="S60" i="11"/>
  <c r="O91" i="10"/>
  <c r="Q115" i="10"/>
  <c r="U269" i="11"/>
  <c r="Y321" i="11"/>
  <c r="S153" i="11"/>
  <c r="Y376" i="11"/>
  <c r="R409" i="11"/>
  <c r="Y409" i="11" s="1"/>
  <c r="Y502" i="11"/>
  <c r="Y282" i="11"/>
  <c r="X401" i="11"/>
  <c r="AB401" i="11" s="1"/>
  <c r="X440" i="11"/>
  <c r="AB440" i="11" s="1"/>
  <c r="X444" i="11"/>
  <c r="AB444" i="11" s="1"/>
  <c r="O123" i="10"/>
  <c r="X106" i="11"/>
  <c r="AB106" i="11" s="1"/>
  <c r="Q114" i="11"/>
  <c r="X204" i="11"/>
  <c r="AB204" i="11" s="1"/>
  <c r="U18" i="11"/>
  <c r="X206" i="11"/>
  <c r="AB206" i="11" s="1"/>
  <c r="S203" i="11"/>
  <c r="Y389" i="11"/>
  <c r="X470" i="11"/>
  <c r="AB470" i="11" s="1"/>
  <c r="Y394" i="11"/>
  <c r="X114" i="11"/>
  <c r="AB114" i="11" s="1"/>
  <c r="O45" i="10"/>
  <c r="X28" i="11"/>
  <c r="AB28" i="11" s="1"/>
  <c r="U11" i="11"/>
  <c r="Q29" i="10"/>
  <c r="Q138" i="10"/>
  <c r="Y330" i="11"/>
  <c r="U497" i="11"/>
  <c r="Q374" i="11"/>
  <c r="Y374" i="11" s="1"/>
  <c r="X156" i="11"/>
  <c r="AB156" i="11" s="1"/>
  <c r="O146" i="10"/>
  <c r="Q462" i="11"/>
  <c r="Y462" i="11" s="1"/>
  <c r="S214" i="11"/>
  <c r="Y381" i="11"/>
  <c r="Y497" i="11"/>
  <c r="X393" i="11"/>
  <c r="AB393" i="11" s="1"/>
  <c r="Q209" i="11"/>
  <c r="Y288" i="11"/>
  <c r="Q312" i="11"/>
  <c r="Y312" i="11" s="1"/>
  <c r="Y413" i="11"/>
  <c r="R363" i="11"/>
  <c r="Y363" i="11" s="1"/>
  <c r="Q228" i="11"/>
  <c r="Y228" i="11" s="1"/>
  <c r="Q332" i="11"/>
  <c r="Y332" i="11" s="1"/>
  <c r="T395" i="11"/>
  <c r="Q379" i="11"/>
  <c r="Y379" i="11" s="1"/>
  <c r="R96" i="11"/>
  <c r="T252" i="11"/>
  <c r="T265" i="11"/>
  <c r="Q154" i="10"/>
  <c r="Y378" i="11"/>
  <c r="Y461" i="11"/>
  <c r="X462" i="11"/>
  <c r="AB462" i="11" s="1"/>
  <c r="Y334" i="11"/>
  <c r="Y278" i="11"/>
  <c r="S312" i="11"/>
  <c r="Q252" i="11"/>
  <c r="R476" i="11"/>
  <c r="Y476" i="11" s="1"/>
  <c r="S500" i="11"/>
  <c r="U294" i="11"/>
  <c r="U139" i="11"/>
  <c r="S389" i="11"/>
  <c r="R85" i="11"/>
  <c r="Y85" i="11" s="1"/>
  <c r="X60" i="11"/>
  <c r="AB60" i="11" s="1"/>
  <c r="X90" i="11"/>
  <c r="AB90" i="11" s="1"/>
  <c r="S204" i="11"/>
  <c r="Q45" i="10"/>
  <c r="Y380" i="11"/>
  <c r="Q500" i="11"/>
  <c r="Y500" i="11" s="1"/>
  <c r="Y496" i="11"/>
  <c r="Q145" i="11"/>
  <c r="Q214" i="11"/>
  <c r="U278" i="11"/>
  <c r="Y279" i="11"/>
  <c r="X145" i="11"/>
  <c r="AB145" i="11" s="1"/>
  <c r="R207" i="11"/>
  <c r="Y266" i="11"/>
  <c r="R464" i="11"/>
  <c r="S297" i="11"/>
  <c r="U306" i="11"/>
  <c r="Q454" i="11"/>
  <c r="Y454" i="11" s="1"/>
  <c r="Y317" i="11"/>
  <c r="X384" i="11"/>
  <c r="AB384" i="11" s="1"/>
  <c r="X478" i="11"/>
  <c r="AB478" i="11" s="1"/>
  <c r="U147" i="11"/>
  <c r="R115" i="11"/>
  <c r="R93" i="11"/>
  <c r="T167" i="11"/>
  <c r="Y318" i="11"/>
  <c r="Y494" i="11"/>
  <c r="Y324" i="11"/>
  <c r="X374" i="11"/>
  <c r="AB374" i="11" s="1"/>
  <c r="U442" i="11"/>
  <c r="S429" i="11"/>
  <c r="Q429" i="11"/>
  <c r="Y429" i="11" s="1"/>
  <c r="S129" i="11"/>
  <c r="U344" i="11"/>
  <c r="U481" i="11"/>
  <c r="Y437" i="11"/>
  <c r="Y443" i="11"/>
  <c r="S219" i="11"/>
  <c r="Y358" i="11"/>
  <c r="R414" i="11"/>
  <c r="Y414" i="11" s="1"/>
  <c r="Y281" i="11"/>
  <c r="U372" i="11"/>
  <c r="Y351" i="11"/>
  <c r="X411" i="11"/>
  <c r="AB411" i="11" s="1"/>
  <c r="U486" i="11"/>
  <c r="S488" i="11"/>
  <c r="Y457" i="11"/>
  <c r="U154" i="11"/>
  <c r="S278" i="11"/>
  <c r="X122" i="11"/>
  <c r="AB122" i="11" s="1"/>
  <c r="X153" i="11"/>
  <c r="AB153" i="11" s="1"/>
  <c r="Q434" i="11"/>
  <c r="Y434" i="11" s="1"/>
  <c r="S265" i="11"/>
  <c r="X483" i="11"/>
  <c r="AB483" i="11" s="1"/>
  <c r="U472" i="11"/>
  <c r="Y356" i="11"/>
  <c r="Y485" i="11"/>
  <c r="U301" i="11"/>
  <c r="Y498" i="11"/>
  <c r="Q444" i="11"/>
  <c r="Y444" i="11" s="1"/>
  <c r="S379" i="11"/>
  <c r="Q61" i="10"/>
  <c r="O107" i="10"/>
  <c r="Q146" i="10"/>
  <c r="X137" i="11"/>
  <c r="AB137" i="11" s="1"/>
  <c r="R51" i="11"/>
  <c r="Y51" i="11" s="1"/>
  <c r="U330" i="11"/>
  <c r="X434" i="11"/>
  <c r="AB434" i="11" s="1"/>
  <c r="Q483" i="11"/>
  <c r="Y483" i="11" s="1"/>
  <c r="X289" i="11"/>
  <c r="AB289" i="11" s="1"/>
  <c r="S160" i="11"/>
  <c r="S478" i="11"/>
  <c r="Y373" i="11"/>
  <c r="R33" i="11"/>
  <c r="Y33" i="11" s="1"/>
  <c r="Q384" i="11"/>
  <c r="Y384" i="11" s="1"/>
  <c r="Q60" i="11"/>
  <c r="R100" i="11"/>
  <c r="U26" i="11"/>
  <c r="O130" i="10"/>
  <c r="Q219" i="11"/>
  <c r="R78" i="11"/>
  <c r="T251" i="11"/>
  <c r="Z251" i="11" s="1"/>
  <c r="AA251" i="11" s="1"/>
  <c r="Y396" i="11"/>
  <c r="Y405" i="11"/>
  <c r="U456" i="11"/>
  <c r="Q297" i="11"/>
  <c r="Y297" i="11" s="1"/>
  <c r="Q470" i="11"/>
  <c r="Y470" i="11" s="1"/>
  <c r="U48" i="11"/>
  <c r="Y299" i="11"/>
  <c r="Q90" i="11"/>
  <c r="S122" i="11"/>
  <c r="Q130" i="10"/>
  <c r="Y424" i="11"/>
  <c r="Y479" i="11"/>
  <c r="Y304" i="11"/>
  <c r="Y355" i="11"/>
  <c r="Y353" i="11"/>
  <c r="Y49" i="11"/>
  <c r="Y338" i="11"/>
  <c r="T207" i="11"/>
  <c r="Y62" i="11"/>
  <c r="Y125" i="11"/>
  <c r="Y466" i="11"/>
  <c r="Y453" i="11"/>
  <c r="T236" i="11"/>
  <c r="Z236" i="11" s="1"/>
  <c r="AA236" i="11" s="1"/>
  <c r="Y368" i="11"/>
  <c r="Y407" i="11"/>
  <c r="Y15" i="11"/>
  <c r="Y366" i="11"/>
  <c r="Y289" i="11"/>
  <c r="Y472" i="11"/>
  <c r="Y478" i="11"/>
  <c r="T220" i="11"/>
  <c r="T461" i="11"/>
  <c r="Y375" i="11"/>
  <c r="Y391" i="11"/>
  <c r="Y359" i="11"/>
  <c r="Y493" i="11"/>
  <c r="Y477" i="11"/>
  <c r="T161" i="11"/>
  <c r="T240" i="11"/>
  <c r="Y417" i="11"/>
  <c r="Y488" i="11"/>
  <c r="Y35" i="11"/>
  <c r="Y20" i="11"/>
  <c r="Y425" i="11"/>
  <c r="Y138" i="11"/>
  <c r="Y481" i="11"/>
  <c r="T209" i="11"/>
  <c r="Q211" i="11"/>
  <c r="Y371" i="11"/>
  <c r="Y354" i="11"/>
  <c r="Y440" i="11"/>
  <c r="T260" i="11"/>
  <c r="Y298" i="11"/>
  <c r="Y105" i="11"/>
  <c r="T168" i="11"/>
  <c r="T250" i="11"/>
  <c r="T284" i="11"/>
  <c r="Y386" i="11"/>
  <c r="Y441" i="11"/>
  <c r="Y319" i="11"/>
  <c r="Y383" i="11"/>
  <c r="T300" i="11"/>
  <c r="Y311" i="11"/>
  <c r="Y432" i="11"/>
  <c r="T201" i="11"/>
  <c r="Y292" i="11"/>
  <c r="Y370" i="11"/>
  <c r="T225" i="11"/>
  <c r="Y350" i="11"/>
  <c r="T259" i="11"/>
  <c r="T216" i="11"/>
  <c r="Y372" i="11"/>
  <c r="Y467" i="11"/>
  <c r="Y24" i="11"/>
  <c r="Y482" i="11"/>
  <c r="Y447" i="11"/>
  <c r="T210" i="11"/>
  <c r="Y275" i="11"/>
  <c r="Y296" i="11"/>
  <c r="Y274" i="11"/>
  <c r="T174" i="11"/>
  <c r="T178" i="11"/>
  <c r="T183" i="11"/>
  <c r="T159" i="11"/>
  <c r="Y224" i="11"/>
  <c r="T196" i="11"/>
  <c r="T193" i="11"/>
  <c r="Q193" i="11"/>
  <c r="Y193" i="11" s="1"/>
  <c r="T224" i="11"/>
  <c r="T191" i="11"/>
  <c r="Q180" i="11"/>
  <c r="Y180" i="11" s="1"/>
  <c r="Q198" i="11"/>
  <c r="Y198" i="11" s="1"/>
  <c r="S185" i="11"/>
  <c r="X190" i="11"/>
  <c r="AB190" i="11" s="1"/>
  <c r="X225" i="11"/>
  <c r="AB225" i="11" s="1"/>
  <c r="X185" i="11"/>
  <c r="AB185" i="11" s="1"/>
  <c r="X198" i="11"/>
  <c r="AB198" i="11" s="1"/>
  <c r="S200" i="11"/>
  <c r="Q225" i="11"/>
  <c r="U225" i="11" s="1"/>
  <c r="Q190" i="11"/>
  <c r="U190" i="11" s="1"/>
  <c r="X200" i="11"/>
  <c r="AB200" i="11" s="1"/>
  <c r="S158" i="11"/>
  <c r="Q158" i="11"/>
  <c r="U158" i="11" s="1"/>
  <c r="T175" i="11"/>
  <c r="T195" i="11"/>
  <c r="T199" i="11"/>
  <c r="X188" i="11"/>
  <c r="AB188" i="11" s="1"/>
  <c r="S223" i="11"/>
  <c r="U226" i="11"/>
  <c r="Q188" i="11"/>
  <c r="U188" i="11" s="1"/>
  <c r="Q223" i="11"/>
  <c r="Y223" i="11" s="1"/>
  <c r="T158" i="11"/>
  <c r="Q196" i="11"/>
  <c r="U196" i="11" s="1"/>
  <c r="S196" i="11"/>
  <c r="Q184" i="11"/>
  <c r="U184" i="11" s="1"/>
  <c r="X174" i="11"/>
  <c r="AB174" i="11" s="1"/>
  <c r="T180" i="11"/>
  <c r="T228" i="11"/>
  <c r="S197" i="11"/>
  <c r="S184" i="11"/>
  <c r="X193" i="11"/>
  <c r="AB193" i="11" s="1"/>
  <c r="X163" i="11"/>
  <c r="AB163" i="11" s="1"/>
  <c r="S174" i="11"/>
  <c r="S157" i="11"/>
  <c r="T189" i="11"/>
  <c r="S179" i="11"/>
  <c r="X179" i="11"/>
  <c r="AB179" i="11" s="1"/>
  <c r="Y185" i="11"/>
  <c r="S182" i="11"/>
  <c r="T226" i="11"/>
  <c r="X186" i="11"/>
  <c r="AB186" i="11" s="1"/>
  <c r="X182" i="11"/>
  <c r="AB182" i="11" s="1"/>
  <c r="S186" i="11"/>
  <c r="T172" i="11"/>
  <c r="S227" i="11"/>
  <c r="U193" i="11"/>
  <c r="T157" i="11"/>
  <c r="S195" i="11"/>
  <c r="X195" i="11"/>
  <c r="AB195" i="11" s="1"/>
  <c r="Q156" i="11"/>
  <c r="Y156" i="11" s="1"/>
  <c r="U163" i="11"/>
  <c r="T156" i="11"/>
  <c r="T200" i="11"/>
  <c r="U160" i="11"/>
  <c r="T171" i="11"/>
  <c r="T163" i="11"/>
  <c r="T184" i="11"/>
  <c r="X181" i="11"/>
  <c r="AB181" i="11" s="1"/>
  <c r="Y290" i="11"/>
  <c r="Y456" i="11"/>
  <c r="Y287" i="11"/>
  <c r="Y267" i="11"/>
  <c r="Y272" i="11"/>
  <c r="S167" i="11"/>
  <c r="U244" i="11"/>
  <c r="T181" i="11"/>
  <c r="U194" i="11"/>
  <c r="Y252" i="11"/>
  <c r="Y268" i="11"/>
  <c r="T380" i="11"/>
  <c r="Y403" i="11"/>
  <c r="Y486" i="11"/>
  <c r="R256" i="11"/>
  <c r="Y431" i="11"/>
  <c r="Q273" i="11"/>
  <c r="Y273" i="11" s="1"/>
  <c r="T164" i="11"/>
  <c r="T270" i="11"/>
  <c r="Y118" i="11"/>
  <c r="Q270" i="11"/>
  <c r="Y270" i="11" s="1"/>
  <c r="Y501" i="11"/>
  <c r="R208" i="11"/>
  <c r="U185" i="11"/>
  <c r="Y452" i="11"/>
  <c r="S241" i="11"/>
  <c r="X207" i="11"/>
  <c r="AB207" i="11" s="1"/>
  <c r="X270" i="11"/>
  <c r="AB270" i="11" s="1"/>
  <c r="X234" i="11"/>
  <c r="AB234" i="11" s="1"/>
  <c r="X167" i="11"/>
  <c r="AB167" i="11" s="1"/>
  <c r="T194" i="11"/>
  <c r="Y307" i="11"/>
  <c r="Y475" i="11"/>
  <c r="Y422" i="11"/>
  <c r="T261" i="11"/>
  <c r="Q241" i="11"/>
  <c r="Y241" i="11" s="1"/>
  <c r="X273" i="11"/>
  <c r="AB273" i="11" s="1"/>
  <c r="S207" i="11"/>
  <c r="U262" i="11"/>
  <c r="U228" i="11"/>
  <c r="X231" i="11"/>
  <c r="AB231" i="11" s="1"/>
  <c r="Y262" i="11"/>
  <c r="U179" i="11"/>
  <c r="T306" i="11"/>
  <c r="S231" i="11"/>
  <c r="T202" i="11"/>
  <c r="Y430" i="11"/>
  <c r="S170" i="11"/>
  <c r="T160" i="11"/>
  <c r="Y406" i="11"/>
  <c r="Q173" i="11"/>
  <c r="Y173" i="11" s="1"/>
  <c r="T275" i="11"/>
  <c r="X170" i="11"/>
  <c r="AB170" i="11" s="1"/>
  <c r="T179" i="11"/>
  <c r="T205" i="11"/>
  <c r="Y286" i="11"/>
  <c r="U223" i="11"/>
  <c r="X173" i="11"/>
  <c r="AB173" i="11" s="1"/>
  <c r="R165" i="11"/>
  <c r="T190" i="11"/>
  <c r="U232" i="11"/>
  <c r="Y471" i="11"/>
  <c r="T162" i="11"/>
  <c r="U186" i="11"/>
  <c r="S155" i="11"/>
  <c r="Q155" i="11"/>
  <c r="U155" i="11" s="1"/>
  <c r="X155" i="11"/>
  <c r="AB155" i="11" s="1"/>
  <c r="S175" i="11"/>
  <c r="Q175" i="11"/>
  <c r="Y175" i="11" s="1"/>
  <c r="X246" i="11"/>
  <c r="AB246" i="11" s="1"/>
  <c r="S246" i="11"/>
  <c r="Q246" i="11"/>
  <c r="Q388" i="11"/>
  <c r="Y388" i="11" s="1"/>
  <c r="S388" i="11"/>
  <c r="Q400" i="11"/>
  <c r="Y400" i="11" s="1"/>
  <c r="X400" i="11"/>
  <c r="AB400" i="11" s="1"/>
  <c r="U168" i="11"/>
  <c r="Y328" i="11"/>
  <c r="T328" i="11"/>
  <c r="Q177" i="11"/>
  <c r="U177" i="11" s="1"/>
  <c r="S177" i="11"/>
  <c r="U180" i="11"/>
  <c r="R172" i="11"/>
  <c r="Y172" i="11" s="1"/>
  <c r="U172" i="11"/>
  <c r="R264" i="11"/>
  <c r="Y264" i="11" s="1"/>
  <c r="U264" i="11"/>
  <c r="Y473" i="11"/>
  <c r="Q213" i="11"/>
  <c r="S213" i="11"/>
  <c r="X180" i="11"/>
  <c r="AB180" i="11" s="1"/>
  <c r="Q162" i="11"/>
  <c r="U162" i="11" s="1"/>
  <c r="S162" i="11"/>
  <c r="X162" i="11"/>
  <c r="AB162" i="11" s="1"/>
  <c r="U202" i="11"/>
  <c r="R202" i="11"/>
  <c r="S317" i="11"/>
  <c r="X317" i="11"/>
  <c r="AB317" i="11" s="1"/>
  <c r="R169" i="11"/>
  <c r="U169" i="11"/>
  <c r="S311" i="11"/>
  <c r="X311" i="11"/>
  <c r="AB311" i="11" s="1"/>
  <c r="W428" i="11"/>
  <c r="Y428" i="11"/>
  <c r="Q439" i="11"/>
  <c r="Y439" i="11" s="1"/>
  <c r="X439" i="11"/>
  <c r="AB439" i="11" s="1"/>
  <c r="R345" i="11"/>
  <c r="U345" i="11"/>
  <c r="S168" i="11"/>
  <c r="X168" i="11"/>
  <c r="AB168" i="11" s="1"/>
  <c r="Q168" i="11"/>
  <c r="X175" i="11"/>
  <c r="AB175" i="11" s="1"/>
  <c r="Q164" i="11"/>
  <c r="U164" i="11" s="1"/>
  <c r="X164" i="11"/>
  <c r="AB164" i="11" s="1"/>
  <c r="S164" i="11"/>
  <c r="Y231" i="11"/>
  <c r="S238" i="11"/>
  <c r="X238" i="11"/>
  <c r="AB238" i="11" s="1"/>
  <c r="Q238" i="11"/>
  <c r="Q250" i="11"/>
  <c r="S250" i="11"/>
  <c r="S161" i="11"/>
  <c r="X161" i="11"/>
  <c r="AB161" i="11" s="1"/>
  <c r="Q161" i="11"/>
  <c r="Y161" i="11" s="1"/>
  <c r="R235" i="11"/>
  <c r="U235" i="11"/>
  <c r="R253" i="11"/>
  <c r="U253" i="11"/>
  <c r="X336" i="11"/>
  <c r="AB336" i="11" s="1"/>
  <c r="Q336" i="11"/>
  <c r="Y336" i="11" s="1"/>
  <c r="T187" i="11"/>
  <c r="S395" i="11"/>
  <c r="X395" i="11"/>
  <c r="AB395" i="11" s="1"/>
  <c r="Y323" i="11"/>
  <c r="Y342" i="11"/>
  <c r="X183" i="11"/>
  <c r="AB183" i="11" s="1"/>
  <c r="Q183" i="11"/>
  <c r="U183" i="11" s="1"/>
  <c r="S222" i="11"/>
  <c r="X222" i="11"/>
  <c r="AB222" i="11" s="1"/>
  <c r="Q222" i="11"/>
  <c r="T198" i="11"/>
  <c r="U200" i="11"/>
  <c r="T223" i="11"/>
  <c r="Q227" i="11"/>
  <c r="U227" i="11" s="1"/>
  <c r="X259" i="11"/>
  <c r="AB259" i="11" s="1"/>
  <c r="X335" i="11"/>
  <c r="AB335" i="11" s="1"/>
  <c r="U231" i="11"/>
  <c r="X194" i="11"/>
  <c r="AB194" i="11" s="1"/>
  <c r="S194" i="11"/>
  <c r="U224" i="11"/>
  <c r="Q192" i="11"/>
  <c r="Y192" i="11" s="1"/>
  <c r="U297" i="11"/>
  <c r="S192" i="11"/>
  <c r="S244" i="11"/>
  <c r="R415" i="11"/>
  <c r="Y415" i="11" s="1"/>
  <c r="Q259" i="11"/>
  <c r="T182" i="11"/>
  <c r="T188" i="11"/>
  <c r="X217" i="11"/>
  <c r="AB217" i="11" s="1"/>
  <c r="Y427" i="11"/>
  <c r="T155" i="11"/>
  <c r="S469" i="11"/>
  <c r="Q435" i="11"/>
  <c r="Y435" i="11" s="1"/>
  <c r="Q469" i="11"/>
  <c r="Y469" i="11" s="1"/>
  <c r="T185" i="11"/>
  <c r="Y178" i="11"/>
  <c r="U189" i="11"/>
  <c r="Y194" i="11"/>
  <c r="Y163" i="11"/>
  <c r="S178" i="11"/>
  <c r="X187" i="11"/>
  <c r="AB187" i="11" s="1"/>
  <c r="Y159" i="11"/>
  <c r="X178" i="11"/>
  <c r="AB178" i="11" s="1"/>
  <c r="U175" i="11"/>
  <c r="Y176" i="11"/>
  <c r="Y189" i="11"/>
  <c r="T173" i="11"/>
  <c r="Y179" i="11"/>
  <c r="T186" i="11"/>
  <c r="U191" i="11"/>
  <c r="Y186" i="11"/>
  <c r="X157" i="11"/>
  <c r="AB157" i="11" s="1"/>
  <c r="S187" i="11"/>
  <c r="U157" i="11"/>
  <c r="Y157" i="11"/>
  <c r="U197" i="11"/>
  <c r="Y197" i="11"/>
  <c r="Y187" i="11"/>
  <c r="U187" i="11"/>
  <c r="Y174" i="11"/>
  <c r="U174" i="11"/>
  <c r="U199" i="11"/>
  <c r="Y199" i="11"/>
  <c r="U182" i="11"/>
  <c r="Y182" i="11"/>
  <c r="Y191" i="11"/>
  <c r="Y195" i="11"/>
  <c r="U195" i="11"/>
  <c r="Y181" i="11"/>
  <c r="R177" i="11"/>
  <c r="Q171" i="11"/>
  <c r="Y171" i="11" s="1"/>
  <c r="U198" i="11"/>
  <c r="Y160" i="11"/>
  <c r="X176" i="11"/>
  <c r="AB176" i="11" s="1"/>
  <c r="U176" i="11"/>
  <c r="U181" i="11"/>
  <c r="U178" i="11"/>
  <c r="S171" i="11"/>
  <c r="U159" i="11"/>
  <c r="S159" i="11"/>
  <c r="Y200" i="11"/>
  <c r="X159" i="11"/>
  <c r="AB159" i="11" s="1"/>
  <c r="S176" i="11"/>
  <c r="Y13" i="11" l="1"/>
  <c r="Z13" i="11"/>
  <c r="AA13" i="11" s="1"/>
  <c r="Y17" i="11"/>
  <c r="Z17" i="11"/>
  <c r="AA17" i="11" s="1"/>
  <c r="Z46" i="11"/>
  <c r="AA46" i="11" s="1"/>
  <c r="Z113" i="11"/>
  <c r="AA113" i="11" s="1"/>
  <c r="Z66" i="11"/>
  <c r="AA66" i="11" s="1"/>
  <c r="Z77" i="11"/>
  <c r="AA77" i="11" s="1"/>
  <c r="Z97" i="11"/>
  <c r="AA97" i="11" s="1"/>
  <c r="Z88" i="11"/>
  <c r="AA88" i="11" s="1"/>
  <c r="Y40" i="11"/>
  <c r="Z124" i="11"/>
  <c r="AA124" i="11" s="1"/>
  <c r="Z358" i="11"/>
  <c r="AA358" i="11" s="1"/>
  <c r="Y73" i="11"/>
  <c r="Y82" i="11"/>
  <c r="Y59" i="11"/>
  <c r="Z141" i="11"/>
  <c r="AA141" i="11" s="1"/>
  <c r="Z111" i="11"/>
  <c r="AA111" i="11" s="1"/>
  <c r="Z399" i="11"/>
  <c r="AA399" i="11" s="1"/>
  <c r="Y63" i="11"/>
  <c r="Y3" i="11"/>
  <c r="Y135" i="11"/>
  <c r="Z484" i="11"/>
  <c r="AA484" i="11" s="1"/>
  <c r="Y113" i="11"/>
  <c r="Y136" i="11"/>
  <c r="Z72" i="11"/>
  <c r="AA72" i="11" s="1"/>
  <c r="Y47" i="11"/>
  <c r="Z136" i="11"/>
  <c r="AA136" i="11" s="1"/>
  <c r="Z210" i="11"/>
  <c r="AA210" i="11" s="1"/>
  <c r="Z220" i="11"/>
  <c r="AA220" i="11" s="1"/>
  <c r="Y146" i="11"/>
  <c r="Y97" i="11"/>
  <c r="Z299" i="11"/>
  <c r="AA299" i="11" s="1"/>
  <c r="Z459" i="11"/>
  <c r="AA459" i="11" s="1"/>
  <c r="Z56" i="11"/>
  <c r="AA56" i="11" s="1"/>
  <c r="Y88" i="11"/>
  <c r="Y10" i="11"/>
  <c r="Z469" i="11"/>
  <c r="AA469" i="11" s="1"/>
  <c r="Z109" i="11"/>
  <c r="AA109" i="11" s="1"/>
  <c r="Z494" i="11"/>
  <c r="AA494" i="11" s="1"/>
  <c r="Z110" i="11"/>
  <c r="AA110" i="11" s="1"/>
  <c r="Z416" i="11"/>
  <c r="AA416" i="11" s="1"/>
  <c r="Z120" i="11"/>
  <c r="AA120" i="11" s="1"/>
  <c r="Y133" i="11"/>
  <c r="Z359" i="11"/>
  <c r="AA359" i="11" s="1"/>
  <c r="Z260" i="11"/>
  <c r="AA260" i="11" s="1"/>
  <c r="Z215" i="11"/>
  <c r="AA215" i="11" s="1"/>
  <c r="Y14" i="11"/>
  <c r="Z499" i="11"/>
  <c r="AA499" i="11" s="1"/>
  <c r="Z14" i="11"/>
  <c r="AA14" i="11" s="1"/>
  <c r="Y96" i="11"/>
  <c r="Z413" i="11"/>
  <c r="AA413" i="11" s="1"/>
  <c r="Y61" i="11"/>
  <c r="Z243" i="11"/>
  <c r="AA243" i="11" s="1"/>
  <c r="Z419" i="11"/>
  <c r="AA419" i="11" s="1"/>
  <c r="Z112" i="11"/>
  <c r="AA112" i="11" s="1"/>
  <c r="Z32" i="11"/>
  <c r="AA32" i="11" s="1"/>
  <c r="Z424" i="11"/>
  <c r="AA424" i="11" s="1"/>
  <c r="Z441" i="11"/>
  <c r="AA441" i="11" s="1"/>
  <c r="Z429" i="11"/>
  <c r="AA429" i="11" s="1"/>
  <c r="Y37" i="11"/>
  <c r="Y21" i="11"/>
  <c r="Z309" i="11"/>
  <c r="AA309" i="11" s="1"/>
  <c r="Z421" i="11"/>
  <c r="AA421" i="11" s="1"/>
  <c r="Y84" i="11"/>
  <c r="Z93" i="11"/>
  <c r="AA93" i="11" s="1"/>
  <c r="Y4" i="11"/>
  <c r="Z379" i="11"/>
  <c r="AA379" i="11" s="1"/>
  <c r="Z476" i="11"/>
  <c r="AA476" i="11" s="1"/>
  <c r="Z99" i="11"/>
  <c r="AA99" i="11" s="1"/>
  <c r="Z269" i="11"/>
  <c r="AA269" i="11" s="1"/>
  <c r="Z386" i="11"/>
  <c r="AA386" i="11" s="1"/>
  <c r="Y66" i="11"/>
  <c r="Z65" i="11"/>
  <c r="AA65" i="11" s="1"/>
  <c r="Z137" i="11"/>
  <c r="AA137" i="11" s="1"/>
  <c r="Y127" i="11"/>
  <c r="Z450" i="11"/>
  <c r="AA450" i="11" s="1"/>
  <c r="Y32" i="11"/>
  <c r="Z34" i="11"/>
  <c r="AA34" i="11" s="1"/>
  <c r="Z384" i="11"/>
  <c r="AA384" i="11" s="1"/>
  <c r="Z130" i="11"/>
  <c r="AA130" i="11" s="1"/>
  <c r="Z401" i="11"/>
  <c r="AA401" i="11" s="1"/>
  <c r="Z15" i="11"/>
  <c r="AA15" i="11" s="1"/>
  <c r="Y76" i="11"/>
  <c r="Z51" i="11"/>
  <c r="AA51" i="11" s="1"/>
  <c r="Z61" i="11"/>
  <c r="AA61" i="11" s="1"/>
  <c r="Z20" i="11"/>
  <c r="AA20" i="11" s="1"/>
  <c r="Z356" i="11"/>
  <c r="AA356" i="11" s="1"/>
  <c r="Z501" i="11"/>
  <c r="AA501" i="11" s="1"/>
  <c r="Z374" i="11"/>
  <c r="AA374" i="11" s="1"/>
  <c r="Z41" i="11"/>
  <c r="AA41" i="11" s="1"/>
  <c r="Y34" i="11"/>
  <c r="Z304" i="11"/>
  <c r="AA304" i="11" s="1"/>
  <c r="Z431" i="11"/>
  <c r="AA431" i="11" s="1"/>
  <c r="Y91" i="11"/>
  <c r="Z95" i="11"/>
  <c r="AA95" i="11" s="1"/>
  <c r="Y110" i="11"/>
  <c r="Z403" i="11"/>
  <c r="AA403" i="11" s="1"/>
  <c r="Z91" i="11"/>
  <c r="AA91" i="11" s="1"/>
  <c r="Y54" i="11"/>
  <c r="Y132" i="11"/>
  <c r="Y114" i="11"/>
  <c r="Z454" i="11"/>
  <c r="AA454" i="11" s="1"/>
  <c r="Z489" i="11"/>
  <c r="AA489" i="11" s="1"/>
  <c r="Z64" i="11"/>
  <c r="AA64" i="11" s="1"/>
  <c r="Y95" i="11"/>
  <c r="Z81" i="11"/>
  <c r="AA81" i="11" s="1"/>
  <c r="Z16" i="11"/>
  <c r="AA16" i="11" s="1"/>
  <c r="Z448" i="11"/>
  <c r="AA448" i="11" s="1"/>
  <c r="Z446" i="11"/>
  <c r="AA446" i="11" s="1"/>
  <c r="Z391" i="11"/>
  <c r="AA391" i="11" s="1"/>
  <c r="Z474" i="11"/>
  <c r="AA474" i="11" s="1"/>
  <c r="Z222" i="11"/>
  <c r="AA222" i="11" s="1"/>
  <c r="Z473" i="11"/>
  <c r="AA473" i="11" s="1"/>
  <c r="Z326" i="11"/>
  <c r="AA326" i="11" s="1"/>
  <c r="Z449" i="11"/>
  <c r="AA449" i="11" s="1"/>
  <c r="Z463" i="11"/>
  <c r="AA463" i="11" s="1"/>
  <c r="Z205" i="11"/>
  <c r="AA205" i="11" s="1"/>
  <c r="Z414" i="11"/>
  <c r="AA414" i="11" s="1"/>
  <c r="Z475" i="11"/>
  <c r="AA475" i="11" s="1"/>
  <c r="Z57" i="11"/>
  <c r="AA57" i="11" s="1"/>
  <c r="Y65" i="11"/>
  <c r="Y68" i="11"/>
  <c r="Z281" i="11"/>
  <c r="AA281" i="11" s="1"/>
  <c r="Z283" i="11"/>
  <c r="AA283" i="11" s="1"/>
  <c r="Z453" i="11"/>
  <c r="AA453" i="11" s="1"/>
  <c r="Z24" i="11"/>
  <c r="AA24" i="11" s="1"/>
  <c r="Z241" i="11"/>
  <c r="AA241" i="11" s="1"/>
  <c r="Z389" i="11"/>
  <c r="AA389" i="11" s="1"/>
  <c r="Z336" i="11"/>
  <c r="AA336" i="11" s="1"/>
  <c r="Z433" i="11"/>
  <c r="AA433" i="11" s="1"/>
  <c r="Z39" i="11"/>
  <c r="AA39" i="11" s="1"/>
  <c r="Z330" i="11"/>
  <c r="AA330" i="11" s="1"/>
  <c r="Z89" i="11"/>
  <c r="AA89" i="11" s="1"/>
  <c r="Z96" i="11"/>
  <c r="AA96" i="11" s="1"/>
  <c r="Z82" i="11"/>
  <c r="AA82" i="11" s="1"/>
  <c r="Z80" i="11"/>
  <c r="AA80" i="11" s="1"/>
  <c r="Z129" i="11"/>
  <c r="AA129" i="11" s="1"/>
  <c r="Z10" i="11"/>
  <c r="AA10" i="11" s="1"/>
  <c r="Z357" i="11"/>
  <c r="AA357" i="11" s="1"/>
  <c r="Z31" i="11"/>
  <c r="AA31" i="11" s="1"/>
  <c r="Z405" i="11"/>
  <c r="AA405" i="11" s="1"/>
  <c r="Y152" i="11"/>
  <c r="Z246" i="11"/>
  <c r="AA246" i="11" s="1"/>
  <c r="Z71" i="11"/>
  <c r="AA71" i="11" s="1"/>
  <c r="Y60" i="11"/>
  <c r="Z363" i="11"/>
  <c r="AA363" i="11" s="1"/>
  <c r="Z104" i="11"/>
  <c r="AA104" i="11" s="1"/>
  <c r="Z69" i="11"/>
  <c r="AA69" i="11" s="1"/>
  <c r="Y93" i="11"/>
  <c r="Z134" i="11"/>
  <c r="AA134" i="11" s="1"/>
  <c r="Z452" i="11"/>
  <c r="AA452" i="11" s="1"/>
  <c r="Z144" i="11"/>
  <c r="AA144" i="11" s="1"/>
  <c r="Z27" i="11"/>
  <c r="AA27" i="11" s="1"/>
  <c r="Z382" i="11"/>
  <c r="AA382" i="11" s="1"/>
  <c r="Z346" i="11"/>
  <c r="AA346" i="11" s="1"/>
  <c r="Z456" i="11"/>
  <c r="AA456" i="11" s="1"/>
  <c r="Y115" i="11"/>
  <c r="Z368" i="11"/>
  <c r="AA368" i="11" s="1"/>
  <c r="Z483" i="11"/>
  <c r="AA483" i="11" s="1"/>
  <c r="Z371" i="11"/>
  <c r="AA371" i="11" s="1"/>
  <c r="Z150" i="11"/>
  <c r="AA150" i="11" s="1"/>
  <c r="Z117" i="11"/>
  <c r="AA117" i="11" s="1"/>
  <c r="Z125" i="11"/>
  <c r="AA125" i="11" s="1"/>
  <c r="Z404" i="11"/>
  <c r="AA404" i="11" s="1"/>
  <c r="Z7" i="11"/>
  <c r="AA7" i="11" s="1"/>
  <c r="Z232" i="11"/>
  <c r="AA232" i="11" s="1"/>
  <c r="Z33" i="11"/>
  <c r="AA33" i="11" s="1"/>
  <c r="Z135" i="11"/>
  <c r="AA135" i="11" s="1"/>
  <c r="Z360" i="11"/>
  <c r="AA360" i="11" s="1"/>
  <c r="Z166" i="11"/>
  <c r="AA166" i="11" s="1"/>
  <c r="Z87" i="11"/>
  <c r="AA87" i="11" s="1"/>
  <c r="Z378" i="11"/>
  <c r="AA378" i="11" s="1"/>
  <c r="Z29" i="11"/>
  <c r="AA29" i="11" s="1"/>
  <c r="Z479" i="11"/>
  <c r="AA479" i="11" s="1"/>
  <c r="Z152" i="11"/>
  <c r="AA152" i="11" s="1"/>
  <c r="Z68" i="11"/>
  <c r="AA68" i="11" s="1"/>
  <c r="Z353" i="11"/>
  <c r="AA353" i="11" s="1"/>
  <c r="Z102" i="11"/>
  <c r="AA102" i="11" s="1"/>
  <c r="Z436" i="11"/>
  <c r="AA436" i="11" s="1"/>
  <c r="Z52" i="11"/>
  <c r="AA52" i="11" s="1"/>
  <c r="Z316" i="11"/>
  <c r="AA316" i="11" s="1"/>
  <c r="Z407" i="11"/>
  <c r="AA407" i="11" s="1"/>
  <c r="Z53" i="11"/>
  <c r="AA53" i="11" s="1"/>
  <c r="Z325" i="11"/>
  <c r="AA325" i="11" s="1"/>
  <c r="Y104" i="11"/>
  <c r="Z348" i="11"/>
  <c r="AA348" i="11" s="1"/>
  <c r="Z291" i="11"/>
  <c r="AA291" i="11" s="1"/>
  <c r="Z21" i="11"/>
  <c r="AA21" i="11" s="1"/>
  <c r="Z100" i="11"/>
  <c r="AA100" i="11" s="1"/>
  <c r="Y53" i="11"/>
  <c r="Y131" i="11"/>
  <c r="Z74" i="11"/>
  <c r="AA74" i="11" s="1"/>
  <c r="Y100" i="11"/>
  <c r="Z344" i="11"/>
  <c r="AA344" i="11" s="1"/>
  <c r="Z79" i="11"/>
  <c r="AA79" i="11" s="1"/>
  <c r="Z478" i="11"/>
  <c r="AA478" i="11" s="1"/>
  <c r="Z143" i="11"/>
  <c r="AA143" i="11" s="1"/>
  <c r="Z440" i="11"/>
  <c r="AA440" i="11" s="1"/>
  <c r="Z423" i="11"/>
  <c r="AA423" i="11" s="1"/>
  <c r="Z261" i="11"/>
  <c r="AA261" i="11" s="1"/>
  <c r="Z435" i="11"/>
  <c r="AA435" i="11" s="1"/>
  <c r="Z242" i="11"/>
  <c r="AA242" i="11" s="1"/>
  <c r="Z30" i="11"/>
  <c r="AA30" i="11" s="1"/>
  <c r="Z127" i="11"/>
  <c r="AA127" i="11" s="1"/>
  <c r="Y79" i="11"/>
  <c r="Y148" i="11"/>
  <c r="Z62" i="11"/>
  <c r="AA62" i="11" s="1"/>
  <c r="Z443" i="11"/>
  <c r="AA443" i="11" s="1"/>
  <c r="Y72" i="11"/>
  <c r="Z85" i="11"/>
  <c r="AA85" i="11" s="1"/>
  <c r="Z385" i="11"/>
  <c r="AA385" i="11" s="1"/>
  <c r="Z142" i="11"/>
  <c r="AA142" i="11" s="1"/>
  <c r="Z347" i="11"/>
  <c r="AA347" i="11" s="1"/>
  <c r="Z217" i="11"/>
  <c r="AA217" i="11" s="1"/>
  <c r="Z11" i="11"/>
  <c r="AA11" i="11" s="1"/>
  <c r="Y28" i="11"/>
  <c r="Z321" i="11"/>
  <c r="AA321" i="11" s="1"/>
  <c r="Z121" i="11"/>
  <c r="AA121" i="11" s="1"/>
  <c r="Z492" i="11"/>
  <c r="AA492" i="11" s="1"/>
  <c r="Z73" i="11"/>
  <c r="AA73" i="11" s="1"/>
  <c r="Z333" i="11"/>
  <c r="AA333" i="11" s="1"/>
  <c r="Z402" i="11"/>
  <c r="AA402" i="11" s="1"/>
  <c r="Z498" i="11"/>
  <c r="AA498" i="11" s="1"/>
  <c r="Z334" i="11"/>
  <c r="AA334" i="11" s="1"/>
  <c r="Z25" i="11"/>
  <c r="AA25" i="11" s="1"/>
  <c r="Y23" i="11"/>
  <c r="Y55" i="11"/>
  <c r="Z323" i="11"/>
  <c r="AA323" i="11" s="1"/>
  <c r="Z493" i="11"/>
  <c r="AA493" i="11" s="1"/>
  <c r="Z340" i="11"/>
  <c r="AA340" i="11" s="1"/>
  <c r="Z103" i="11"/>
  <c r="AA103" i="11" s="1"/>
  <c r="Z271" i="11"/>
  <c r="AA271" i="11" s="1"/>
  <c r="Z290" i="11"/>
  <c r="AA290" i="11" s="1"/>
  <c r="Z259" i="11"/>
  <c r="AA259" i="11" s="1"/>
  <c r="Z133" i="11"/>
  <c r="AA133" i="11" s="1"/>
  <c r="Z370" i="11"/>
  <c r="AA370" i="11" s="1"/>
  <c r="Z482" i="11"/>
  <c r="AA482" i="11" s="1"/>
  <c r="Z502" i="11"/>
  <c r="AA502" i="11" s="1"/>
  <c r="Z477" i="11"/>
  <c r="AA477" i="11" s="1"/>
  <c r="Y128" i="11"/>
  <c r="Z154" i="11"/>
  <c r="AA154" i="11" s="1"/>
  <c r="Y149" i="11"/>
  <c r="Z398" i="11"/>
  <c r="AA398" i="11" s="1"/>
  <c r="Z380" i="11"/>
  <c r="AA380" i="11" s="1"/>
  <c r="Z263" i="11"/>
  <c r="AA263" i="11" s="1"/>
  <c r="Z8" i="11"/>
  <c r="AA8" i="11" s="1"/>
  <c r="Y9" i="11"/>
  <c r="Z138" i="11"/>
  <c r="AA138" i="11" s="1"/>
  <c r="Z118" i="11"/>
  <c r="AA118" i="11" s="1"/>
  <c r="Z229" i="11"/>
  <c r="AA229" i="11" s="1"/>
  <c r="Z19" i="11"/>
  <c r="AA19" i="11" s="1"/>
  <c r="Z116" i="11"/>
  <c r="AA116" i="11" s="1"/>
  <c r="Z410" i="11"/>
  <c r="AA410" i="11" s="1"/>
  <c r="Z43" i="11"/>
  <c r="AA43" i="11" s="1"/>
  <c r="Z119" i="11"/>
  <c r="AA119" i="11" s="1"/>
  <c r="Z55" i="11"/>
  <c r="AA55" i="11" s="1"/>
  <c r="Z36" i="11"/>
  <c r="AA36" i="11" s="1"/>
  <c r="Z491" i="11"/>
  <c r="AA491" i="11" s="1"/>
  <c r="Z54" i="11"/>
  <c r="AA54" i="11" s="1"/>
  <c r="Z277" i="11"/>
  <c r="AA277" i="11" s="1"/>
  <c r="Z23" i="11"/>
  <c r="AA23" i="11" s="1"/>
  <c r="Z460" i="11"/>
  <c r="AA460" i="11" s="1"/>
  <c r="Y153" i="11"/>
  <c r="Y27" i="11"/>
  <c r="Z355" i="11"/>
  <c r="AA355" i="11" s="1"/>
  <c r="Z364" i="11"/>
  <c r="AA364" i="11" s="1"/>
  <c r="Y57" i="11"/>
  <c r="Z369" i="11"/>
  <c r="AA369" i="11" s="1"/>
  <c r="Z319" i="11"/>
  <c r="AA319" i="11" s="1"/>
  <c r="Y116" i="11"/>
  <c r="Z481" i="11"/>
  <c r="AA481" i="11" s="1"/>
  <c r="Z201" i="11"/>
  <c r="AA201" i="11" s="1"/>
  <c r="Z442" i="11"/>
  <c r="AA442" i="11" s="1"/>
  <c r="Z361" i="11"/>
  <c r="AA361" i="11" s="1"/>
  <c r="Y30" i="11"/>
  <c r="Y145" i="11"/>
  <c r="Z12" i="11"/>
  <c r="AA12" i="11" s="1"/>
  <c r="Z324" i="11"/>
  <c r="AA324" i="11" s="1"/>
  <c r="Z397" i="11"/>
  <c r="AA397" i="11" s="1"/>
  <c r="Y129" i="11"/>
  <c r="Z351" i="11"/>
  <c r="AA351" i="11" s="1"/>
  <c r="Z92" i="11"/>
  <c r="AA92" i="11" s="1"/>
  <c r="Z286" i="11"/>
  <c r="AA286" i="11" s="1"/>
  <c r="Z270" i="11"/>
  <c r="AA270" i="11" s="1"/>
  <c r="Z42" i="11"/>
  <c r="AA42" i="11" s="1"/>
  <c r="Z122" i="11"/>
  <c r="AA122" i="11" s="1"/>
  <c r="Z149" i="11"/>
  <c r="AA149" i="11" s="1"/>
  <c r="Z28" i="11"/>
  <c r="AA28" i="11" s="1"/>
  <c r="Z35" i="11"/>
  <c r="AA35" i="11" s="1"/>
  <c r="Z153" i="11"/>
  <c r="AA153" i="11" s="1"/>
  <c r="Z218" i="11"/>
  <c r="AA218" i="11" s="1"/>
  <c r="Z45" i="11"/>
  <c r="AA45" i="11" s="1"/>
  <c r="Z266" i="11"/>
  <c r="AA266" i="11" s="1"/>
  <c r="Z216" i="11"/>
  <c r="AA216" i="11" s="1"/>
  <c r="Z78" i="11"/>
  <c r="AA78" i="11" s="1"/>
  <c r="Y44" i="11"/>
  <c r="Z105" i="11"/>
  <c r="AA105" i="11" s="1"/>
  <c r="Z115" i="11"/>
  <c r="AA115" i="11" s="1"/>
  <c r="Z48" i="11"/>
  <c r="AA48" i="11" s="1"/>
  <c r="Z428" i="11"/>
  <c r="AA428" i="11" s="1"/>
  <c r="Z470" i="11"/>
  <c r="AA470" i="11" s="1"/>
  <c r="Z49" i="11"/>
  <c r="AA49" i="11" s="1"/>
  <c r="Z445" i="11"/>
  <c r="AA445" i="11" s="1"/>
  <c r="Z315" i="11"/>
  <c r="AA315" i="11" s="1"/>
  <c r="Z67" i="11"/>
  <c r="AA67" i="11" s="1"/>
  <c r="Y78" i="11"/>
  <c r="Z139" i="11"/>
  <c r="AA139" i="11" s="1"/>
  <c r="Z50" i="11"/>
  <c r="AA50" i="11" s="1"/>
  <c r="Z47" i="11"/>
  <c r="AA47" i="11" s="1"/>
  <c r="Z84" i="11"/>
  <c r="AA84" i="11" s="1"/>
  <c r="Z151" i="11"/>
  <c r="AA151" i="11" s="1"/>
  <c r="Z131" i="11"/>
  <c r="AA131" i="11" s="1"/>
  <c r="Z253" i="11"/>
  <c r="AA253" i="11" s="1"/>
  <c r="Z490" i="11"/>
  <c r="AA490" i="11" s="1"/>
  <c r="Z148" i="11"/>
  <c r="AA148" i="11" s="1"/>
  <c r="Z239" i="11"/>
  <c r="AA239" i="11" s="1"/>
  <c r="Z126" i="11"/>
  <c r="AA126" i="11" s="1"/>
  <c r="Z480" i="11"/>
  <c r="AA480" i="11" s="1"/>
  <c r="Z320" i="11"/>
  <c r="AA320" i="11" s="1"/>
  <c r="Z352" i="11"/>
  <c r="AA352" i="11" s="1"/>
  <c r="Z108" i="11"/>
  <c r="AA108" i="11" s="1"/>
  <c r="Z107" i="11"/>
  <c r="AA107" i="11" s="1"/>
  <c r="Z486" i="11"/>
  <c r="AA486" i="11" s="1"/>
  <c r="Z206" i="11"/>
  <c r="AA206" i="11" s="1"/>
  <c r="Z123" i="11"/>
  <c r="AA123" i="11" s="1"/>
  <c r="Z94" i="11"/>
  <c r="AA94" i="11" s="1"/>
  <c r="Z338" i="11"/>
  <c r="AA338" i="11" s="1"/>
  <c r="Z275" i="11"/>
  <c r="AA275" i="11" s="1"/>
  <c r="Z458" i="11"/>
  <c r="AA458" i="11" s="1"/>
  <c r="Z254" i="11"/>
  <c r="AA254" i="11" s="1"/>
  <c r="Z362" i="11"/>
  <c r="AA362" i="11" s="1"/>
  <c r="Z295" i="11"/>
  <c r="AA295" i="11" s="1"/>
  <c r="Z252" i="11"/>
  <c r="AA252" i="11" s="1"/>
  <c r="Z5" i="11"/>
  <c r="AA5" i="11" s="1"/>
  <c r="Z427" i="11"/>
  <c r="AA427" i="11" s="1"/>
  <c r="Z298" i="11"/>
  <c r="AA298" i="11" s="1"/>
  <c r="Z437" i="11"/>
  <c r="AA437" i="11" s="1"/>
  <c r="Z461" i="11"/>
  <c r="AA461" i="11" s="1"/>
  <c r="Z495" i="11"/>
  <c r="AA495" i="11" s="1"/>
  <c r="Z296" i="11"/>
  <c r="AA296" i="11" s="1"/>
  <c r="Z417" i="11"/>
  <c r="AA417" i="11" s="1"/>
  <c r="Z390" i="11"/>
  <c r="AA390" i="11" s="1"/>
  <c r="Z83" i="11"/>
  <c r="AA83" i="11" s="1"/>
  <c r="Z394" i="11"/>
  <c r="AA394" i="11" s="1"/>
  <c r="Z425" i="11"/>
  <c r="AA425" i="11" s="1"/>
  <c r="Z75" i="11"/>
  <c r="AA75" i="11" s="1"/>
  <c r="Z238" i="11"/>
  <c r="AA238" i="11" s="1"/>
  <c r="Z285" i="11"/>
  <c r="AA285" i="11" s="1"/>
  <c r="Z280" i="11"/>
  <c r="AA280" i="11" s="1"/>
  <c r="Z38" i="11"/>
  <c r="AA38" i="11" s="1"/>
  <c r="Z297" i="11"/>
  <c r="AA297" i="11" s="1"/>
  <c r="Z432" i="11"/>
  <c r="AA432" i="11" s="1"/>
  <c r="Z422" i="11"/>
  <c r="AA422" i="11" s="1"/>
  <c r="Z302" i="11"/>
  <c r="AA302" i="11" s="1"/>
  <c r="Z22" i="11"/>
  <c r="AA22" i="11" s="1"/>
  <c r="Z213" i="11"/>
  <c r="AA213" i="11" s="1"/>
  <c r="Z406" i="11"/>
  <c r="AA406" i="11" s="1"/>
  <c r="Z86" i="11"/>
  <c r="AA86" i="11" s="1"/>
  <c r="Z349" i="11"/>
  <c r="AA349" i="11" s="1"/>
  <c r="Z337" i="11"/>
  <c r="AA337" i="11" s="1"/>
  <c r="Z101" i="11"/>
  <c r="AA101" i="11" s="1"/>
  <c r="Z365" i="11"/>
  <c r="AA365" i="11" s="1"/>
  <c r="Z272" i="11"/>
  <c r="AA272" i="11" s="1"/>
  <c r="Z70" i="11"/>
  <c r="AA70" i="11" s="1"/>
  <c r="Y98" i="11"/>
  <c r="Z372" i="11"/>
  <c r="AA372" i="11" s="1"/>
  <c r="Z354" i="11"/>
  <c r="AA354" i="11" s="1"/>
  <c r="Z468" i="11"/>
  <c r="AA468" i="11" s="1"/>
  <c r="Z447" i="11"/>
  <c r="AA447" i="11" s="1"/>
  <c r="Z457" i="11"/>
  <c r="AA457" i="11" s="1"/>
  <c r="Z373" i="11"/>
  <c r="AA373" i="11" s="1"/>
  <c r="Z255" i="11"/>
  <c r="AA255" i="11" s="1"/>
  <c r="Z366" i="11"/>
  <c r="AA366" i="11" s="1"/>
  <c r="Z203" i="11"/>
  <c r="AA203" i="11" s="1"/>
  <c r="Z350" i="11"/>
  <c r="AA350" i="11" s="1"/>
  <c r="Z247" i="11"/>
  <c r="AA247" i="11" s="1"/>
  <c r="Z307" i="11"/>
  <c r="AA307" i="11" s="1"/>
  <c r="Z282" i="11"/>
  <c r="AA282" i="11" s="1"/>
  <c r="Z328" i="11"/>
  <c r="AA328" i="11" s="1"/>
  <c r="Y408" i="11"/>
  <c r="Z322" i="11"/>
  <c r="AA322" i="11" s="1"/>
  <c r="Z60" i="11"/>
  <c r="AA60" i="11" s="1"/>
  <c r="Z146" i="11"/>
  <c r="AA146" i="11" s="1"/>
  <c r="Z388" i="11"/>
  <c r="AA388" i="11" s="1"/>
  <c r="Z377" i="11"/>
  <c r="AA377" i="11" s="1"/>
  <c r="Z58" i="11"/>
  <c r="AA58" i="11" s="1"/>
  <c r="Z273" i="11"/>
  <c r="AA273" i="11" s="1"/>
  <c r="Z288" i="11"/>
  <c r="AA288" i="11" s="1"/>
  <c r="Z375" i="11"/>
  <c r="AA375" i="11" s="1"/>
  <c r="Z420" i="11"/>
  <c r="AA420" i="11" s="1"/>
  <c r="Z165" i="11"/>
  <c r="AA165" i="11" s="1"/>
  <c r="Z412" i="11"/>
  <c r="AA412" i="11" s="1"/>
  <c r="Z106" i="11"/>
  <c r="AA106" i="11" s="1"/>
  <c r="Z396" i="11"/>
  <c r="AA396" i="11" s="1"/>
  <c r="Z487" i="11"/>
  <c r="AA487" i="11" s="1"/>
  <c r="Z376" i="11"/>
  <c r="AA376" i="11" s="1"/>
  <c r="Z415" i="11"/>
  <c r="AA415" i="11" s="1"/>
  <c r="Z234" i="11"/>
  <c r="AA234" i="11" s="1"/>
  <c r="Z256" i="11"/>
  <c r="AA256" i="11" s="1"/>
  <c r="Z318" i="11"/>
  <c r="AA318" i="11" s="1"/>
  <c r="Z311" i="11"/>
  <c r="AA311" i="11" s="1"/>
  <c r="Z18" i="11"/>
  <c r="AA18" i="11" s="1"/>
  <c r="Z308" i="11"/>
  <c r="AA308" i="11" s="1"/>
  <c r="Z258" i="11"/>
  <c r="AA258" i="11" s="1"/>
  <c r="Z209" i="11"/>
  <c r="AA209" i="11" s="1"/>
  <c r="Z317" i="11"/>
  <c r="AA317" i="11" s="1"/>
  <c r="Z467" i="11"/>
  <c r="AA467" i="11" s="1"/>
  <c r="Z147" i="11"/>
  <c r="AA147" i="11" s="1"/>
  <c r="Z464" i="11"/>
  <c r="AA464" i="11" s="1"/>
  <c r="Y303" i="11"/>
  <c r="Z393" i="11"/>
  <c r="AA393" i="11" s="1"/>
  <c r="Z265" i="11"/>
  <c r="AA265" i="11" s="1"/>
  <c r="Z497" i="11"/>
  <c r="AA497" i="11" s="1"/>
  <c r="Y151" i="11"/>
  <c r="Z240" i="11"/>
  <c r="AA240" i="11" s="1"/>
  <c r="Z211" i="11"/>
  <c r="AA211" i="11" s="1"/>
  <c r="Z267" i="11"/>
  <c r="AA267" i="11" s="1"/>
  <c r="Z26" i="11"/>
  <c r="AA26" i="11" s="1"/>
  <c r="Z303" i="11"/>
  <c r="AA303" i="11" s="1"/>
  <c r="Z140" i="11"/>
  <c r="AA140" i="11" s="1"/>
  <c r="Y236" i="11"/>
  <c r="Z233" i="11"/>
  <c r="AA233" i="11" s="1"/>
  <c r="Z169" i="11"/>
  <c r="AA169" i="11" s="1"/>
  <c r="Z313" i="11"/>
  <c r="AA313" i="11" s="1"/>
  <c r="Z383" i="11"/>
  <c r="AA383" i="11" s="1"/>
  <c r="Z426" i="11"/>
  <c r="AA426" i="11" s="1"/>
  <c r="Z279" i="11"/>
  <c r="AA279" i="11" s="1"/>
  <c r="Z305" i="11"/>
  <c r="AA305" i="11" s="1"/>
  <c r="Z387" i="11"/>
  <c r="AA387" i="11" s="1"/>
  <c r="Z455" i="11"/>
  <c r="AA455" i="11" s="1"/>
  <c r="Z331" i="11"/>
  <c r="AA331" i="11" s="1"/>
  <c r="Z488" i="11"/>
  <c r="AA488" i="11" s="1"/>
  <c r="Z392" i="11"/>
  <c r="AA392" i="11" s="1"/>
  <c r="Z249" i="11"/>
  <c r="AA249" i="11" s="1"/>
  <c r="Z301" i="11"/>
  <c r="AA301" i="11" s="1"/>
  <c r="Z289" i="11"/>
  <c r="AA289" i="11" s="1"/>
  <c r="Z208" i="11"/>
  <c r="AA208" i="11" s="1"/>
  <c r="Z237" i="11"/>
  <c r="AA237" i="11" s="1"/>
  <c r="Z276" i="11"/>
  <c r="AA276" i="11" s="1"/>
  <c r="Z339" i="11"/>
  <c r="AA339" i="11" s="1"/>
  <c r="Z262" i="11"/>
  <c r="AA262" i="11" s="1"/>
  <c r="Y90" i="11"/>
  <c r="Z500" i="11"/>
  <c r="AA500" i="11" s="1"/>
  <c r="Z332" i="11"/>
  <c r="AA332" i="11" s="1"/>
  <c r="Z287" i="11"/>
  <c r="AA287" i="11" s="1"/>
  <c r="Z284" i="11"/>
  <c r="AA284" i="11" s="1"/>
  <c r="Z207" i="11"/>
  <c r="AA207" i="11" s="1"/>
  <c r="Z312" i="11"/>
  <c r="AA312" i="11" s="1"/>
  <c r="Z293" i="11"/>
  <c r="AA293" i="11" s="1"/>
  <c r="Z342" i="11"/>
  <c r="AA342" i="11" s="1"/>
  <c r="Z411" i="11"/>
  <c r="AA411" i="11" s="1"/>
  <c r="Z274" i="11"/>
  <c r="AA274" i="11" s="1"/>
  <c r="Z292" i="11"/>
  <c r="AA292" i="11" s="1"/>
  <c r="Z264" i="11"/>
  <c r="AA264" i="11" s="1"/>
  <c r="Z6" i="11"/>
  <c r="AA6" i="11" s="1"/>
  <c r="Z244" i="11"/>
  <c r="AA244" i="11" s="1"/>
  <c r="Z278" i="11"/>
  <c r="AA278" i="11" s="1"/>
  <c r="Y188" i="11"/>
  <c r="Z485" i="11"/>
  <c r="AA485" i="11" s="1"/>
  <c r="Z300" i="11"/>
  <c r="AA300" i="11" s="1"/>
  <c r="Y38" i="11"/>
  <c r="Z170" i="11"/>
  <c r="AA170" i="11" s="1"/>
  <c r="Z345" i="11"/>
  <c r="AA345" i="11" s="1"/>
  <c r="Z472" i="11"/>
  <c r="AA472" i="11" s="1"/>
  <c r="Y75" i="11"/>
  <c r="Z327" i="11"/>
  <c r="AA327" i="11" s="1"/>
  <c r="Y464" i="11"/>
  <c r="Z294" i="11"/>
  <c r="AA294" i="11" s="1"/>
  <c r="Z268" i="11"/>
  <c r="AA268" i="11" s="1"/>
  <c r="Z219" i="11"/>
  <c r="AA219" i="11" s="1"/>
  <c r="Z191" i="11"/>
  <c r="AA191" i="11" s="1"/>
  <c r="Z214" i="11"/>
  <c r="AA214" i="11" s="1"/>
  <c r="Z395" i="11"/>
  <c r="AA395" i="11" s="1"/>
  <c r="Z306" i="11"/>
  <c r="AA306" i="11" s="1"/>
  <c r="Z418" i="11"/>
  <c r="AA418" i="11" s="1"/>
  <c r="Z204" i="11"/>
  <c r="AA204" i="11" s="1"/>
  <c r="Z230" i="11"/>
  <c r="AA230" i="11" s="1"/>
  <c r="Z310" i="11"/>
  <c r="AA310" i="11" s="1"/>
  <c r="Z235" i="11"/>
  <c r="AA235" i="11" s="1"/>
  <c r="Z167" i="11"/>
  <c r="AA167" i="11" s="1"/>
  <c r="Z257" i="11"/>
  <c r="AA257" i="11" s="1"/>
  <c r="Z381" i="11"/>
  <c r="AA381" i="11" s="1"/>
  <c r="Z250" i="11"/>
  <c r="AA250" i="11" s="1"/>
  <c r="Y22" i="11"/>
  <c r="Z174" i="11"/>
  <c r="AA174" i="11" s="1"/>
  <c r="Z451" i="11"/>
  <c r="AA451" i="11" s="1"/>
  <c r="Z98" i="11"/>
  <c r="AA98" i="11" s="1"/>
  <c r="Z202" i="11"/>
  <c r="AA202" i="11" s="1"/>
  <c r="Z225" i="11"/>
  <c r="AA225" i="11" s="1"/>
  <c r="Y316" i="11"/>
  <c r="Z224" i="11"/>
  <c r="AA224" i="11" s="1"/>
  <c r="Z197" i="11"/>
  <c r="AA197" i="11" s="1"/>
  <c r="Z231" i="11"/>
  <c r="AA231" i="11" s="1"/>
  <c r="Z193" i="11"/>
  <c r="AA193" i="11" s="1"/>
  <c r="U156" i="11"/>
  <c r="Z156" i="11" s="1"/>
  <c r="AA156" i="11" s="1"/>
  <c r="Z189" i="11"/>
  <c r="AA189" i="11" s="1"/>
  <c r="Z226" i="11"/>
  <c r="AA226" i="11" s="1"/>
  <c r="U161" i="11"/>
  <c r="Z161" i="11" s="1"/>
  <c r="AA161" i="11" s="1"/>
  <c r="Z183" i="11"/>
  <c r="AA183" i="11" s="1"/>
  <c r="Y225" i="11"/>
  <c r="Y155" i="11"/>
  <c r="Z184" i="11"/>
  <c r="AA184" i="11" s="1"/>
  <c r="Z223" i="11"/>
  <c r="AA223" i="11" s="1"/>
  <c r="Z194" i="11"/>
  <c r="AA194" i="11" s="1"/>
  <c r="Z196" i="11"/>
  <c r="AA196" i="11" s="1"/>
  <c r="Y196" i="11"/>
  <c r="Z160" i="11"/>
  <c r="AA160" i="11" s="1"/>
  <c r="Z182" i="11"/>
  <c r="AA182" i="11" s="1"/>
  <c r="U173" i="11"/>
  <c r="Z173" i="11" s="1"/>
  <c r="AA173" i="11" s="1"/>
  <c r="Y190" i="11"/>
  <c r="Z228" i="11"/>
  <c r="AA228" i="11" s="1"/>
  <c r="Y158" i="11"/>
  <c r="Z227" i="11"/>
  <c r="AA227" i="11" s="1"/>
  <c r="Z172" i="11"/>
  <c r="AA172" i="11" s="1"/>
  <c r="Z199" i="11"/>
  <c r="AA199" i="11" s="1"/>
  <c r="Z177" i="11"/>
  <c r="AA177" i="11" s="1"/>
  <c r="Z175" i="11"/>
  <c r="AA175" i="11" s="1"/>
  <c r="Y184" i="11"/>
  <c r="Z158" i="11"/>
  <c r="AA158" i="11" s="1"/>
  <c r="Z185" i="11"/>
  <c r="AA185" i="11" s="1"/>
  <c r="Z190" i="11"/>
  <c r="AA190" i="11" s="1"/>
  <c r="U171" i="11"/>
  <c r="Z171" i="11" s="1"/>
  <c r="AA171" i="11" s="1"/>
  <c r="Y164" i="11"/>
  <c r="Z186" i="11"/>
  <c r="AA186" i="11" s="1"/>
  <c r="Y183" i="11"/>
  <c r="Z180" i="11"/>
  <c r="AA180" i="11" s="1"/>
  <c r="Z163" i="11"/>
  <c r="AA163" i="11" s="1"/>
  <c r="Z157" i="11"/>
  <c r="AA157" i="11" s="1"/>
  <c r="Z179" i="11"/>
  <c r="AA179" i="11" s="1"/>
  <c r="Z195" i="11"/>
  <c r="AA195" i="11" s="1"/>
  <c r="Z164" i="11"/>
  <c r="AA164" i="11" s="1"/>
  <c r="Z200" i="11"/>
  <c r="AA200" i="11" s="1"/>
  <c r="Y227" i="11"/>
  <c r="Z155" i="11"/>
  <c r="AA155" i="11" s="1"/>
  <c r="Z181" i="11"/>
  <c r="AA181" i="11" s="1"/>
  <c r="U192" i="11"/>
  <c r="Z192" i="11" s="1"/>
  <c r="AA192" i="11" s="1"/>
  <c r="Y177" i="11"/>
  <c r="Z198" i="11"/>
  <c r="AA198" i="11" s="1"/>
  <c r="Z162" i="11"/>
  <c r="AA162" i="11" s="1"/>
  <c r="Y162" i="11"/>
  <c r="Z188" i="11"/>
  <c r="AA188" i="11" s="1"/>
  <c r="Z187" i="11"/>
  <c r="AA187" i="11" s="1"/>
  <c r="Z168" i="11"/>
  <c r="AA168" i="11" s="1"/>
  <c r="Z176" i="11"/>
  <c r="AA176" i="11" s="1"/>
  <c r="Z159" i="11"/>
  <c r="AA159" i="11" s="1"/>
  <c r="Z178" i="11"/>
  <c r="AA178"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Michael Horvath</author>
  </authors>
  <commentList>
    <comment ref="AM29" authorId="0" shapeId="0" xr:uid="{00000000-0006-0000-0800-000001000000}">
      <text>
        <r>
          <rPr>
            <sz val="9"/>
            <color indexed="81"/>
            <rFont val="Tahoma"/>
            <family val="2"/>
          </rPr>
          <t>This is the upright and flexible arm that holds the keystand and keystation. Purchased by DCS from Qmation.</t>
        </r>
      </text>
    </comment>
  </commentList>
</comments>
</file>

<file path=xl/sharedStrings.xml><?xml version="1.0" encoding="utf-8"?>
<sst xmlns="http://schemas.openxmlformats.org/spreadsheetml/2006/main" count="19253" uniqueCount="3657">
  <si>
    <t>Revision</t>
  </si>
  <si>
    <t>Date</t>
  </si>
  <si>
    <t>Description</t>
  </si>
  <si>
    <t>Notes</t>
  </si>
  <si>
    <t>Preliminary Release to validate building power requirements</t>
  </si>
  <si>
    <t xml:space="preserve">Most areas of the project have not been finalized or approved by Amazon. All information in this list is subject to change. </t>
  </si>
  <si>
    <t xml:space="preserve">Add Fluid Load conveyors to manifest </t>
  </si>
  <si>
    <t xml:space="preserve">Adding (20) Fluid Load conveyors that were missed in the rev0 release. All information in this list is subject to change. </t>
  </si>
  <si>
    <t>Finalize Phase 1 conveyors</t>
  </si>
  <si>
    <t xml:space="preserve">All Phase 1 conveyors (non-con, fluid load) are final. Updates have been made to other areas, but these are not final yet. </t>
  </si>
  <si>
    <t>Phase 2 is 90% Confident</t>
  </si>
  <si>
    <t xml:space="preserve">Correction to Phase 1 Equipment: No Brakes on NCP-025, NCP-035, NCP-040, NCS1-035, NCS1-040, NCS2-035. 
All Phase 2 conveyors (Bypass, Fluid Inbound, Auto Induct) are close to being final. DCS is still working with our vendors to finalize the horsepower calculations, but what is shown in this list will be close to the final values. </t>
  </si>
  <si>
    <t>Update HP based on final values from Flow Turn</t>
  </si>
  <si>
    <t xml:space="preserve">see column H </t>
  </si>
  <si>
    <t>Updated HP based on vendor calculations and Phase 3 is 90% confident</t>
  </si>
  <si>
    <t>All Phase 3 conveyors are close to being final. DCS is still working with out vendors to finalize horsepower calculations, but what is shown in this list will be close to the final values.
- Bulk Inbound North
- Bulk Inbound South
- Problem Solve North
- Problem Solve South
- Non-Con Problem Solve
See column I for HP specific changes for Phase 2 conveyors</t>
  </si>
  <si>
    <t xml:space="preserve">Finalize all Horsepowers. Add Alias Column. </t>
  </si>
  <si>
    <t>Phase 3 Conveyors (Bulk, Problem Solve) have been reviewed with the manufacturer and updated accordingly. 
Phase 2 Conveyors (Inbound, Bypass, AutoInduct) have been corrected based on continued detail engineering. 
See column J for a list of what changed since Rev 5. 
A column has been added for alias numbers (provided by Amazon)</t>
  </si>
  <si>
    <t>Updates based on recent changes</t>
  </si>
  <si>
    <t>see column M</t>
  </si>
  <si>
    <t>Rev4 - Units that had a Horsepower change</t>
  </si>
  <si>
    <t>Rev5 - Units that had a Horsepower change</t>
  </si>
  <si>
    <t>Rev6 - Units that had a Horsepower change</t>
  </si>
  <si>
    <t>Rev7 - Units that changed</t>
  </si>
  <si>
    <t>Rev8 - Units that changed</t>
  </si>
  <si>
    <t>Hytrol Horsepower Changes</t>
  </si>
  <si>
    <t>See Column P for conveyors which changed horsepower. 
Updated Alias numbers - provided by Matt Runion on 3/20/25</t>
  </si>
  <si>
    <t>UL1-090</t>
  </si>
  <si>
    <t>BYA-165</t>
  </si>
  <si>
    <t>Unit Number</t>
  </si>
  <si>
    <t>Previous HP</t>
  </si>
  <si>
    <t>Current HP</t>
  </si>
  <si>
    <t>What Changed</t>
  </si>
  <si>
    <t>Reason</t>
  </si>
  <si>
    <t>UL2-025</t>
  </si>
  <si>
    <t>BYA-175</t>
  </si>
  <si>
    <t>BS1-010</t>
  </si>
  <si>
    <t>UL13-013</t>
  </si>
  <si>
    <t>Added Unit</t>
  </si>
  <si>
    <t>Has been in models but was missing from manifest</t>
  </si>
  <si>
    <t>NCP-090A</t>
  </si>
  <si>
    <t>HP was 3, now 2</t>
  </si>
  <si>
    <t>Mismatch with Hytrol</t>
  </si>
  <si>
    <t>UL3-015</t>
  </si>
  <si>
    <t>BYA-225</t>
  </si>
  <si>
    <t>BS1-011 (added)</t>
  </si>
  <si>
    <t>UL9-030</t>
  </si>
  <si>
    <t>HP was 2, now 3</t>
  </si>
  <si>
    <t>Incorrect HP Calc</t>
  </si>
  <si>
    <t>NCP-090B</t>
  </si>
  <si>
    <t>UL4-090</t>
  </si>
  <si>
    <t>BYA-115</t>
  </si>
  <si>
    <t>BS2-015</t>
  </si>
  <si>
    <t>BYD-150</t>
  </si>
  <si>
    <t>HP was 3, now 5</t>
  </si>
  <si>
    <t>BYD-120</t>
  </si>
  <si>
    <t>HP was 7.5, now 10</t>
  </si>
  <si>
    <t>UL5-025</t>
  </si>
  <si>
    <t>BYB-125</t>
  </si>
  <si>
    <t>BS2-020</t>
  </si>
  <si>
    <t>BYD-160</t>
  </si>
  <si>
    <t>BYD-140</t>
  </si>
  <si>
    <t>UL6-015</t>
  </si>
  <si>
    <t>BYB-160</t>
  </si>
  <si>
    <t>BS2-055</t>
  </si>
  <si>
    <t>UL18-055</t>
  </si>
  <si>
    <t>Make LH Drive</t>
  </si>
  <si>
    <t>Typo</t>
  </si>
  <si>
    <t>BYD-350</t>
  </si>
  <si>
    <t>UL7-090</t>
  </si>
  <si>
    <t>BYB-215</t>
  </si>
  <si>
    <t>UL5-015</t>
  </si>
  <si>
    <t>Amazon Requested</t>
  </si>
  <si>
    <t>UL8-020</t>
  </si>
  <si>
    <t>BYB-315</t>
  </si>
  <si>
    <t>UL7-015</t>
  </si>
  <si>
    <t>Make RH Drive</t>
  </si>
  <si>
    <t>UL9-025</t>
  </si>
  <si>
    <t>PRS1-105</t>
  </si>
  <si>
    <t>UL7-020</t>
  </si>
  <si>
    <t>UL11-095</t>
  </si>
  <si>
    <t>BYD-130</t>
  </si>
  <si>
    <t>PRS1-110</t>
  </si>
  <si>
    <t>UL10-005</t>
  </si>
  <si>
    <t>Make RH Drive and move downstream</t>
  </si>
  <si>
    <t>UL12-025</t>
  </si>
  <si>
    <t>BYD-135</t>
  </si>
  <si>
    <t>PRS1-210</t>
  </si>
  <si>
    <t>UL10-010</t>
  </si>
  <si>
    <t>UL1-100</t>
  </si>
  <si>
    <t>BYD-175</t>
  </si>
  <si>
    <t>PRS1-215</t>
  </si>
  <si>
    <t>UL2-050</t>
  </si>
  <si>
    <t>BYD-215</t>
  </si>
  <si>
    <t>PRS1-225</t>
  </si>
  <si>
    <t>UL3-045</t>
  </si>
  <si>
    <t>BYD-230</t>
  </si>
  <si>
    <t>PRS1-230</t>
  </si>
  <si>
    <t>UL13-080</t>
  </si>
  <si>
    <t>UL4-100</t>
  </si>
  <si>
    <t>BYD-315</t>
  </si>
  <si>
    <t>PRS1-240</t>
  </si>
  <si>
    <t>UL18-105</t>
  </si>
  <si>
    <t>UL5-050</t>
  </si>
  <si>
    <t>PRS2-105</t>
  </si>
  <si>
    <t>UL21-110</t>
  </si>
  <si>
    <t>UL6-045</t>
  </si>
  <si>
    <t>UL1-015</t>
  </si>
  <si>
    <t>PRS2-210</t>
  </si>
  <si>
    <t>UL3-005</t>
  </si>
  <si>
    <t>UL7-100</t>
  </si>
  <si>
    <t>UL2-015</t>
  </si>
  <si>
    <t>PRS2-220</t>
  </si>
  <si>
    <t>UL8-010</t>
  </si>
  <si>
    <t>Shift drive downstream</t>
  </si>
  <si>
    <t>UL8-045</t>
  </si>
  <si>
    <t>UL4-015</t>
  </si>
  <si>
    <t>PRS2-225</t>
  </si>
  <si>
    <t>UL9-055</t>
  </si>
  <si>
    <t>PRS2-230</t>
  </si>
  <si>
    <t>UL11-025</t>
  </si>
  <si>
    <t xml:space="preserve">Remove this unit. </t>
  </si>
  <si>
    <t>UL10-050</t>
  </si>
  <si>
    <t>UL4-045</t>
  </si>
  <si>
    <t>PRS2-240</t>
  </si>
  <si>
    <t>UL10-020</t>
  </si>
  <si>
    <t>Add encoder</t>
  </si>
  <si>
    <t>Autstand Requested</t>
  </si>
  <si>
    <t>UL11-105</t>
  </si>
  <si>
    <t>UL6-010</t>
  </si>
  <si>
    <t>PS3-015</t>
  </si>
  <si>
    <t>UL10-025</t>
  </si>
  <si>
    <t>UL12-050</t>
  </si>
  <si>
    <t>PS3-045</t>
  </si>
  <si>
    <t>UL10-030</t>
  </si>
  <si>
    <t>PS4-040</t>
  </si>
  <si>
    <t>UL10-035</t>
  </si>
  <si>
    <t>UL14-030</t>
  </si>
  <si>
    <t>PS4-060</t>
  </si>
  <si>
    <t>UL10-040</t>
  </si>
  <si>
    <t>UL15-025</t>
  </si>
  <si>
    <t>UL11-015</t>
  </si>
  <si>
    <t>UL10-045</t>
  </si>
  <si>
    <t>UL16-020</t>
  </si>
  <si>
    <t>UL11-020</t>
  </si>
  <si>
    <t>UL1-025</t>
  </si>
  <si>
    <t>UL17-030</t>
  </si>
  <si>
    <t>UL12-015</t>
  </si>
  <si>
    <t>UL1-030</t>
  </si>
  <si>
    <t>UL18-030</t>
  </si>
  <si>
    <t>UL12-020</t>
  </si>
  <si>
    <t>UL1-035</t>
  </si>
  <si>
    <t>UL13-005</t>
  </si>
  <si>
    <t>UL1-040</t>
  </si>
  <si>
    <t>UL13-010</t>
  </si>
  <si>
    <t>UL1-075</t>
  </si>
  <si>
    <t>UL19-015</t>
  </si>
  <si>
    <t>UL13-035</t>
  </si>
  <si>
    <t>UL1-080</t>
  </si>
  <si>
    <t>UL20-025</t>
  </si>
  <si>
    <t>UL14-015</t>
  </si>
  <si>
    <t>UL1-085</t>
  </si>
  <si>
    <t>UL21-025</t>
  </si>
  <si>
    <t>UL14-020</t>
  </si>
  <si>
    <t>UL21-060</t>
  </si>
  <si>
    <t>UL15-015</t>
  </si>
  <si>
    <t>UL1-095</t>
  </si>
  <si>
    <t>UL15-020</t>
  </si>
  <si>
    <t>UL11-030</t>
  </si>
  <si>
    <t>UL13-090</t>
  </si>
  <si>
    <t>UL15-030</t>
  </si>
  <si>
    <t>UL11-035</t>
  </si>
  <si>
    <t>UL14-050</t>
  </si>
  <si>
    <t>UL16-005</t>
  </si>
  <si>
    <t>UL11-040</t>
  </si>
  <si>
    <t>UL15-055</t>
  </si>
  <si>
    <t>UL16-010</t>
  </si>
  <si>
    <t>UL11-045</t>
  </si>
  <si>
    <t>UL16-040</t>
  </si>
  <si>
    <t>UL17-015</t>
  </si>
  <si>
    <t>UL11-080</t>
  </si>
  <si>
    <t>UL17-050</t>
  </si>
  <si>
    <t>UL17-020</t>
  </si>
  <si>
    <t>UL11-085</t>
  </si>
  <si>
    <t>UL18-115</t>
  </si>
  <si>
    <t>UL18-015</t>
  </si>
  <si>
    <t>UL11-090</t>
  </si>
  <si>
    <t>UL19-045</t>
  </si>
  <si>
    <t>UL18-020</t>
  </si>
  <si>
    <t>UL20-055</t>
  </si>
  <si>
    <t>UL19-005</t>
  </si>
  <si>
    <t>UL11-100</t>
  </si>
  <si>
    <t>UL21-120</t>
  </si>
  <si>
    <t>UL19-010</t>
  </si>
  <si>
    <t>UL20-015</t>
  </si>
  <si>
    <t>UL12-030</t>
  </si>
  <si>
    <t>BYA-125</t>
  </si>
  <si>
    <t>UL20-020</t>
  </si>
  <si>
    <t>UL12-035</t>
  </si>
  <si>
    <t>BYA-145</t>
  </si>
  <si>
    <t>UL21-015</t>
  </si>
  <si>
    <t>UL12-040</t>
  </si>
  <si>
    <t>BYA-220</t>
  </si>
  <si>
    <t>UL21-020</t>
  </si>
  <si>
    <t>UL12-045</t>
  </si>
  <si>
    <t>BYA-320</t>
  </si>
  <si>
    <t>UL13-015</t>
  </si>
  <si>
    <t>BYA-350</t>
  </si>
  <si>
    <t>UL13-020</t>
  </si>
  <si>
    <t>BYB-225</t>
  </si>
  <si>
    <t>UL13-025</t>
  </si>
  <si>
    <t>BYB-325</t>
  </si>
  <si>
    <t>UL8-015</t>
  </si>
  <si>
    <t>UL13-030</t>
  </si>
  <si>
    <t>BYC-115</t>
  </si>
  <si>
    <t>UL9-015</t>
  </si>
  <si>
    <t>UL13-065</t>
  </si>
  <si>
    <t>BYC-230</t>
  </si>
  <si>
    <t>UL13-070</t>
  </si>
  <si>
    <t>BYC-320</t>
  </si>
  <si>
    <t>UL13-075</t>
  </si>
  <si>
    <t>BYC-340</t>
  </si>
  <si>
    <t>UL13-085</t>
  </si>
  <si>
    <t>UL14-025</t>
  </si>
  <si>
    <t>BYD-225</t>
  </si>
  <si>
    <t>BYD-325</t>
  </si>
  <si>
    <t>UL14-035</t>
  </si>
  <si>
    <t>BYD-360</t>
  </si>
  <si>
    <t>UL14-040</t>
  </si>
  <si>
    <t>PS1-015</t>
  </si>
  <si>
    <t>UL14-045</t>
  </si>
  <si>
    <t>PS5-055</t>
  </si>
  <si>
    <t>PS6-005</t>
  </si>
  <si>
    <t>UL15-035</t>
  </si>
  <si>
    <t>PS6-015</t>
  </si>
  <si>
    <t>UL15-040</t>
  </si>
  <si>
    <t>PS6-030</t>
  </si>
  <si>
    <t>UL15-045</t>
  </si>
  <si>
    <t>PS7-005</t>
  </si>
  <si>
    <t>UL15-050</t>
  </si>
  <si>
    <t>PS7-015</t>
  </si>
  <si>
    <t>UL16-015</t>
  </si>
  <si>
    <t>UL16-025</t>
  </si>
  <si>
    <t>UL16-030</t>
  </si>
  <si>
    <t>UL16-035</t>
  </si>
  <si>
    <t>UL17-025</t>
  </si>
  <si>
    <t>UL17-035</t>
  </si>
  <si>
    <t>UL17-040</t>
  </si>
  <si>
    <t>UL17-045</t>
  </si>
  <si>
    <t>UL18-025</t>
  </si>
  <si>
    <t>UL18-035</t>
  </si>
  <si>
    <t>UL18-040</t>
  </si>
  <si>
    <t>UL18-045</t>
  </si>
  <si>
    <t>UL18-090</t>
  </si>
  <si>
    <t>UL18-095</t>
  </si>
  <si>
    <t>UL18-100</t>
  </si>
  <si>
    <t>UL18-110</t>
  </si>
  <si>
    <t>UL19-025</t>
  </si>
  <si>
    <t>UL19-030</t>
  </si>
  <si>
    <t>UL19-035</t>
  </si>
  <si>
    <t>UL19-040</t>
  </si>
  <si>
    <t>UL20-035</t>
  </si>
  <si>
    <t>UL20-040</t>
  </si>
  <si>
    <t>UL20-045</t>
  </si>
  <si>
    <t>UL20-050</t>
  </si>
  <si>
    <t>UL2-030</t>
  </si>
  <si>
    <t>UL2-035</t>
  </si>
  <si>
    <t>UL2-040</t>
  </si>
  <si>
    <t>UL2-045</t>
  </si>
  <si>
    <t>UL21-030</t>
  </si>
  <si>
    <t>UL21-035</t>
  </si>
  <si>
    <t>UL21-040</t>
  </si>
  <si>
    <t>UL21-045</t>
  </si>
  <si>
    <t>UL21-050</t>
  </si>
  <si>
    <t>UL21-095</t>
  </si>
  <si>
    <t>UL21-100</t>
  </si>
  <si>
    <t>UL21-105</t>
  </si>
  <si>
    <t>UL21-115</t>
  </si>
  <si>
    <t>UL3-025</t>
  </si>
  <si>
    <t>UL3-030</t>
  </si>
  <si>
    <t>UL3-035</t>
  </si>
  <si>
    <t>UL3-040</t>
  </si>
  <si>
    <t>UL4-025</t>
  </si>
  <si>
    <t>UL4-030</t>
  </si>
  <si>
    <t>UL4-035</t>
  </si>
  <si>
    <t>UL4-040</t>
  </si>
  <si>
    <t>UL4-075</t>
  </si>
  <si>
    <t>UL4-080</t>
  </si>
  <si>
    <t>UL4-085</t>
  </si>
  <si>
    <t>UL4-095</t>
  </si>
  <si>
    <t>UL5-030</t>
  </si>
  <si>
    <t>UL5-035</t>
  </si>
  <si>
    <t>UL5-040</t>
  </si>
  <si>
    <t>UL5-045</t>
  </si>
  <si>
    <t>UL6-025</t>
  </si>
  <si>
    <t>UL6-030</t>
  </si>
  <si>
    <t>UL6-035</t>
  </si>
  <si>
    <t>UL6-040</t>
  </si>
  <si>
    <t>UL7-025</t>
  </si>
  <si>
    <t>UL7-030</t>
  </si>
  <si>
    <t>UL7-035</t>
  </si>
  <si>
    <t>UL7-040</t>
  </si>
  <si>
    <t>UL7-075</t>
  </si>
  <si>
    <t>UL7-080</t>
  </si>
  <si>
    <t>UL7-085</t>
  </si>
  <si>
    <t>UL7-095</t>
  </si>
  <si>
    <t>UL8-025</t>
  </si>
  <si>
    <t>UL8-030</t>
  </si>
  <si>
    <t>UL8-035</t>
  </si>
  <si>
    <t>UL8-040</t>
  </si>
  <si>
    <t>UL9-035</t>
  </si>
  <si>
    <t>UL9-040</t>
  </si>
  <si>
    <t>UL9-045</t>
  </si>
  <si>
    <t>UL9-050</t>
  </si>
  <si>
    <t>HP Rating</t>
    <phoneticPr fontId="32" type="noConversion"/>
  </si>
  <si>
    <t>Need</t>
    <phoneticPr fontId="32" type="noConversion"/>
  </si>
  <si>
    <t>Order</t>
    <phoneticPr fontId="32" type="noConversion"/>
  </si>
  <si>
    <t>Surplus</t>
    <phoneticPr fontId="32" type="noConversion"/>
  </si>
  <si>
    <t>Control Panel</t>
  </si>
  <si>
    <t>Drawing Area</t>
  </si>
  <si>
    <t>FO Numbers (Hytrol Supplied Conveyors)</t>
  </si>
  <si>
    <t>Alias</t>
  </si>
  <si>
    <t>Equipment Type</t>
  </si>
  <si>
    <t>Type of Conveyor</t>
  </si>
  <si>
    <t>Speed</t>
  </si>
  <si>
    <t>Drive Hand</t>
  </si>
  <si>
    <t>PSU</t>
  </si>
  <si>
    <t>Live Load</t>
  </si>
  <si>
    <t>Motor HP</t>
  </si>
  <si>
    <t>VFD</t>
  </si>
  <si>
    <t>Brake</t>
  </si>
  <si>
    <t>Encoder</t>
  </si>
  <si>
    <t>Belting Type</t>
  </si>
  <si>
    <t>Roll Center</t>
  </si>
  <si>
    <t>Side Guard 1</t>
  </si>
  <si>
    <t>Side Guard 2</t>
  </si>
  <si>
    <t>Netting</t>
  </si>
  <si>
    <t>Btm Guard</t>
  </si>
  <si>
    <t>Diverts</t>
  </si>
  <si>
    <t>Diverts 2</t>
  </si>
  <si>
    <t>Remarks</t>
  </si>
  <si>
    <t>Overall Length</t>
  </si>
  <si>
    <t>BULK INBOUND NORTH</t>
  </si>
  <si>
    <t>M008</t>
  </si>
  <si>
    <t>Level Belt</t>
  </si>
  <si>
    <t>RH</t>
  </si>
  <si>
    <t>460/3/60</t>
  </si>
  <si>
    <t>Y</t>
  </si>
  <si>
    <t>N</t>
  </si>
  <si>
    <t>NA</t>
  </si>
  <si>
    <t>M003</t>
  </si>
  <si>
    <t>Incline Belt</t>
  </si>
  <si>
    <t>LH</t>
  </si>
  <si>
    <t>APH150MFOXLN</t>
  </si>
  <si>
    <t>36" SG</t>
  </si>
  <si>
    <t>90° Spiral Chute</t>
  </si>
  <si>
    <t>Chute</t>
  </si>
  <si>
    <t>M004</t>
  </si>
  <si>
    <t>QTY 4</t>
  </si>
  <si>
    <t>Induct Chute</t>
  </si>
  <si>
    <t>Sorter</t>
  </si>
  <si>
    <t>Divert Arm</t>
  </si>
  <si>
    <t>90° Straight Chute</t>
  </si>
  <si>
    <t>M013</t>
  </si>
  <si>
    <t>M014</t>
  </si>
  <si>
    <t>M019</t>
  </si>
  <si>
    <t>M024</t>
  </si>
  <si>
    <t>QTY 6</t>
  </si>
  <si>
    <t>M023</t>
  </si>
  <si>
    <t>BULK INBOUND SOUTH</t>
  </si>
  <si>
    <t>M007</t>
  </si>
  <si>
    <t>M012</t>
  </si>
  <si>
    <t>Intralox Flowsplitter</t>
  </si>
  <si>
    <t>Straight Chute</t>
  </si>
  <si>
    <t>Decline Belt</t>
  </si>
  <si>
    <t>17QV86</t>
  </si>
  <si>
    <t>HSS</t>
  </si>
  <si>
    <t>YES</t>
  </si>
  <si>
    <t>NO</t>
  </si>
  <si>
    <t>Forbo GSTR</t>
  </si>
  <si>
    <t>17QV87</t>
  </si>
  <si>
    <t>17QV88</t>
  </si>
  <si>
    <t>17QV89</t>
  </si>
  <si>
    <t>17QV90</t>
  </si>
  <si>
    <t>17QV91</t>
  </si>
  <si>
    <t>17QV92</t>
  </si>
  <si>
    <t>17QV93</t>
  </si>
  <si>
    <t>M002</t>
  </si>
  <si>
    <t>17QV94</t>
  </si>
  <si>
    <t>17QV95</t>
  </si>
  <si>
    <t>17QV96</t>
  </si>
  <si>
    <t>17QV97</t>
  </si>
  <si>
    <t>17QV98</t>
  </si>
  <si>
    <t>M017</t>
  </si>
  <si>
    <t>17QV99</t>
  </si>
  <si>
    <t>M022</t>
  </si>
  <si>
    <t>17QW00</t>
  </si>
  <si>
    <t>17QW01</t>
  </si>
  <si>
    <t>17QW02</t>
  </si>
  <si>
    <t>17QW03</t>
  </si>
  <si>
    <t>17QW04</t>
  </si>
  <si>
    <t>17QW05</t>
  </si>
  <si>
    <t>17QW06</t>
  </si>
  <si>
    <t>17QW07</t>
  </si>
  <si>
    <t>17QW08</t>
  </si>
  <si>
    <t>17QX35</t>
  </si>
  <si>
    <t>17QX36</t>
  </si>
  <si>
    <t>17QX37</t>
  </si>
  <si>
    <t>17QX38</t>
  </si>
  <si>
    <t>17QX39</t>
  </si>
  <si>
    <t>17QX40</t>
  </si>
  <si>
    <t>17QX41</t>
  </si>
  <si>
    <t>17QX42</t>
  </si>
  <si>
    <t>17QX44</t>
  </si>
  <si>
    <t>17QX43</t>
  </si>
  <si>
    <t>17QX45</t>
  </si>
  <si>
    <t>17QX46</t>
  </si>
  <si>
    <t>17QX47</t>
  </si>
  <si>
    <t>17QX48</t>
  </si>
  <si>
    <t>17QX49</t>
  </si>
  <si>
    <t>17QX50</t>
  </si>
  <si>
    <t>17QX51</t>
  </si>
  <si>
    <t>17QX52</t>
  </si>
  <si>
    <t>17QX53</t>
  </si>
  <si>
    <t>17QX54</t>
  </si>
  <si>
    <t>17QX55</t>
  </si>
  <si>
    <t>17QX56</t>
  </si>
  <si>
    <t>17QX57</t>
  </si>
  <si>
    <t>17QX58</t>
  </si>
  <si>
    <t>17QX59</t>
  </si>
  <si>
    <t>17QX60</t>
  </si>
  <si>
    <t>17QX61</t>
  </si>
  <si>
    <t>17QX62</t>
  </si>
  <si>
    <t>17Q745</t>
  </si>
  <si>
    <t>17Q746</t>
  </si>
  <si>
    <t>17Q747</t>
  </si>
  <si>
    <t>17Q748</t>
  </si>
  <si>
    <t>17Q749</t>
  </si>
  <si>
    <t>17Q750</t>
  </si>
  <si>
    <t>17Q751</t>
  </si>
  <si>
    <t>17Q752</t>
  </si>
  <si>
    <t>17Q753</t>
  </si>
  <si>
    <t>17Q754</t>
  </si>
  <si>
    <t>17Q755</t>
  </si>
  <si>
    <t>17Q756</t>
  </si>
  <si>
    <t>17Q757</t>
  </si>
  <si>
    <t>17Q758</t>
  </si>
  <si>
    <t>17Q759</t>
  </si>
  <si>
    <t>17Q760</t>
  </si>
  <si>
    <t>17Q761</t>
  </si>
  <si>
    <t>17Q762</t>
  </si>
  <si>
    <t>17Q763</t>
  </si>
  <si>
    <t>17Q764</t>
  </si>
  <si>
    <t>17Q765</t>
  </si>
  <si>
    <t>17Q766</t>
  </si>
  <si>
    <t>17RA33</t>
  </si>
  <si>
    <t>Powered</t>
  </si>
  <si>
    <t>17RA34</t>
  </si>
  <si>
    <t>M018</t>
  </si>
  <si>
    <t>17RA35</t>
  </si>
  <si>
    <t>17RA36</t>
  </si>
  <si>
    <t>17RA37</t>
  </si>
  <si>
    <t>17RA38</t>
  </si>
  <si>
    <t>17RA39</t>
  </si>
  <si>
    <t>17RA40</t>
  </si>
  <si>
    <t>17RA41</t>
  </si>
  <si>
    <t>17RA42</t>
  </si>
  <si>
    <t>17RA43</t>
  </si>
  <si>
    <t>17RA44</t>
  </si>
  <si>
    <t>17RA45</t>
  </si>
  <si>
    <t>17RA46</t>
  </si>
  <si>
    <t>17RA47</t>
  </si>
  <si>
    <t>17RA48</t>
  </si>
  <si>
    <t>17RA49</t>
  </si>
  <si>
    <t>17RA50</t>
  </si>
  <si>
    <t>17RA51</t>
  </si>
  <si>
    <t>17RA52</t>
  </si>
  <si>
    <t>17RA53</t>
  </si>
  <si>
    <t>17RA54</t>
  </si>
  <si>
    <t>17RA60</t>
  </si>
  <si>
    <t>17RA55</t>
  </si>
  <si>
    <t>17RA56</t>
  </si>
  <si>
    <t>17RA57</t>
  </si>
  <si>
    <t>17RA58</t>
  </si>
  <si>
    <t>17RA59</t>
  </si>
  <si>
    <t>FLUID LOAD</t>
  </si>
  <si>
    <t>M015</t>
  </si>
  <si>
    <t>Tapered Straight Chute</t>
  </si>
  <si>
    <t>CHUTE</t>
  </si>
  <si>
    <t>Yes</t>
  </si>
  <si>
    <t>No</t>
  </si>
  <si>
    <t>Caljan Loader</t>
  </si>
  <si>
    <t>LOADER</t>
  </si>
  <si>
    <t>AMZ PROVIDED</t>
  </si>
  <si>
    <t>M006</t>
  </si>
  <si>
    <t>M010</t>
  </si>
  <si>
    <t>M011</t>
  </si>
  <si>
    <t>M016</t>
  </si>
  <si>
    <t>NON CON</t>
  </si>
  <si>
    <t>17NL08</t>
  </si>
  <si>
    <t>12"</t>
  </si>
  <si>
    <t>17NL09</t>
  </si>
  <si>
    <t>17NL10</t>
  </si>
  <si>
    <t>M009</t>
  </si>
  <si>
    <t>FORBO GSTR</t>
  </si>
  <si>
    <t>17NL11</t>
  </si>
  <si>
    <t>17NL12</t>
  </si>
  <si>
    <t>17NL13</t>
  </si>
  <si>
    <t>17NL14</t>
  </si>
  <si>
    <t>17NL15</t>
  </si>
  <si>
    <t>17NL16</t>
  </si>
  <si>
    <t>ALIGNER</t>
  </si>
  <si>
    <t>36"</t>
  </si>
  <si>
    <t>17NL17</t>
  </si>
  <si>
    <t>17NL18</t>
  </si>
  <si>
    <t>17NL19</t>
  </si>
  <si>
    <t>SCALE</t>
  </si>
  <si>
    <t>17NL20</t>
  </si>
  <si>
    <t>17NL21</t>
  </si>
  <si>
    <t>17NL22</t>
  </si>
  <si>
    <t>17NL23</t>
  </si>
  <si>
    <t>FLOW SPLITTER</t>
  </si>
  <si>
    <t>17"</t>
  </si>
  <si>
    <t>17NL24</t>
  </si>
  <si>
    <t>17NL25</t>
  </si>
  <si>
    <t>17NL26</t>
  </si>
  <si>
    <t>17NL27</t>
  </si>
  <si>
    <t>17NL28</t>
  </si>
  <si>
    <t>17NL29</t>
  </si>
  <si>
    <t>17NL30</t>
  </si>
  <si>
    <t>INTRALOX SORTER</t>
  </si>
  <si>
    <t>SSI CHUTE</t>
  </si>
  <si>
    <t>NON CON PRS</t>
  </si>
  <si>
    <t>MDR</t>
  </si>
  <si>
    <t>(1) 40A PSU</t>
  </si>
  <si>
    <t>2"</t>
  </si>
  <si>
    <t>6.5"</t>
  </si>
  <si>
    <t>Gravity</t>
  </si>
  <si>
    <t>Ball Table</t>
  </si>
  <si>
    <t>Roller</t>
  </si>
  <si>
    <t>1.00"</t>
  </si>
  <si>
    <t>17NL31</t>
  </si>
  <si>
    <t>17NL32</t>
  </si>
  <si>
    <t>18.9167</t>
  </si>
  <si>
    <t>17NL33</t>
  </si>
  <si>
    <t>12</t>
  </si>
  <si>
    <t>0</t>
  </si>
  <si>
    <t>17NL34</t>
  </si>
  <si>
    <t>17NL35</t>
  </si>
  <si>
    <t>17NL36</t>
  </si>
  <si>
    <t>17NL37</t>
  </si>
  <si>
    <t>15.0833</t>
  </si>
  <si>
    <t>PROBLEM SOLVE NORTH</t>
  </si>
  <si>
    <t>N/A</t>
  </si>
  <si>
    <t>24"</t>
  </si>
  <si>
    <t>Dual Entry Chute</t>
  </si>
  <si>
    <t>(2) 40A PSU</t>
  </si>
  <si>
    <t>PROBLEM SOLVE SOUTH</t>
  </si>
  <si>
    <t>Collection Chute</t>
  </si>
  <si>
    <t>AUTO INDUCT</t>
  </si>
  <si>
    <t>17T462</t>
  </si>
  <si>
    <t>17T463</t>
  </si>
  <si>
    <t>17T464</t>
  </si>
  <si>
    <t>17T467</t>
  </si>
  <si>
    <t>17T465</t>
  </si>
  <si>
    <t>17T466</t>
  </si>
  <si>
    <t>17T468</t>
  </si>
  <si>
    <t>17T734</t>
  </si>
  <si>
    <t>17T735</t>
  </si>
  <si>
    <t>17T736</t>
  </si>
  <si>
    <t>17T737</t>
  </si>
  <si>
    <t>17T738</t>
  </si>
  <si>
    <t>17T739</t>
  </si>
  <si>
    <t>17T740</t>
  </si>
  <si>
    <t>17T741</t>
  </si>
  <si>
    <t>17T742</t>
  </si>
  <si>
    <t>17T743</t>
  </si>
  <si>
    <t>17T744</t>
  </si>
  <si>
    <t>17T745</t>
  </si>
  <si>
    <t>17T746</t>
  </si>
  <si>
    <t>17T747</t>
  </si>
  <si>
    <t>17T748</t>
  </si>
  <si>
    <t>17T749</t>
  </si>
  <si>
    <t>17T750</t>
  </si>
  <si>
    <t>17T751</t>
  </si>
  <si>
    <t>17TK78</t>
  </si>
  <si>
    <t>17TK79</t>
  </si>
  <si>
    <t>APH120MFOXLN</t>
  </si>
  <si>
    <t>17TK80</t>
  </si>
  <si>
    <t>17TK81</t>
  </si>
  <si>
    <t>17TK82</t>
  </si>
  <si>
    <t>17TK83</t>
  </si>
  <si>
    <t>17TK84</t>
  </si>
  <si>
    <t>17TK85</t>
  </si>
  <si>
    <t>17TK86</t>
  </si>
  <si>
    <t>17TK87</t>
  </si>
  <si>
    <t>17TK88</t>
  </si>
  <si>
    <t>17TK89</t>
  </si>
  <si>
    <t>17TK90</t>
  </si>
  <si>
    <t>17TK91</t>
  </si>
  <si>
    <t>17TK92</t>
  </si>
  <si>
    <t>17TK93</t>
  </si>
  <si>
    <t>17TK94</t>
  </si>
  <si>
    <t>17TK95</t>
  </si>
  <si>
    <t>17TK96</t>
  </si>
  <si>
    <t>17TK97</t>
  </si>
  <si>
    <t>17TK98</t>
  </si>
  <si>
    <t>17TK99</t>
  </si>
  <si>
    <t>17TL00</t>
  </si>
  <si>
    <t>17TL01</t>
  </si>
  <si>
    <t>17TL02</t>
  </si>
  <si>
    <t>17TL03</t>
  </si>
  <si>
    <t>FLUID INBOUND</t>
  </si>
  <si>
    <t>17RM23</t>
  </si>
  <si>
    <t>17RM24</t>
  </si>
  <si>
    <t>17RM25</t>
  </si>
  <si>
    <t>17RM26</t>
  </si>
  <si>
    <t>HSQ</t>
  </si>
  <si>
    <t>17RM27</t>
  </si>
  <si>
    <t>17RM28</t>
  </si>
  <si>
    <t>17RM29</t>
  </si>
  <si>
    <t>17RM30</t>
  </si>
  <si>
    <t>Destuffit</t>
  </si>
  <si>
    <t>Caljan Unloader</t>
  </si>
  <si>
    <t>17Q806</t>
  </si>
  <si>
    <t>17Q807</t>
  </si>
  <si>
    <t>17Q808</t>
  </si>
  <si>
    <t>17Q809</t>
  </si>
  <si>
    <t>17Q810</t>
  </si>
  <si>
    <t>17Q811</t>
  </si>
  <si>
    <t>17Q812</t>
  </si>
  <si>
    <t>17Q813</t>
  </si>
  <si>
    <t>17Q814</t>
  </si>
  <si>
    <t>17Q815</t>
  </si>
  <si>
    <t>17Q816</t>
  </si>
  <si>
    <t>17Q817</t>
  </si>
  <si>
    <t>17Q818</t>
  </si>
  <si>
    <t>17Q819</t>
  </si>
  <si>
    <t>17Q820</t>
  </si>
  <si>
    <t>17RM31</t>
  </si>
  <si>
    <t>17RM32</t>
  </si>
  <si>
    <t>17RM34</t>
  </si>
  <si>
    <t>17RM35</t>
  </si>
  <si>
    <t>17RM36</t>
  </si>
  <si>
    <t>17RM37</t>
  </si>
  <si>
    <t>17RM38</t>
  </si>
  <si>
    <t>17RM40</t>
  </si>
  <si>
    <t>17RM39</t>
  </si>
  <si>
    <t>17RM41</t>
  </si>
  <si>
    <t>17RM42</t>
  </si>
  <si>
    <t>17RM43</t>
  </si>
  <si>
    <t>17RM44</t>
  </si>
  <si>
    <t>17RM45</t>
  </si>
  <si>
    <t>17RM46</t>
  </si>
  <si>
    <t>17RM47</t>
  </si>
  <si>
    <t>17RM48</t>
  </si>
  <si>
    <t>17RM49</t>
  </si>
  <si>
    <t>17RM50</t>
  </si>
  <si>
    <t>17RM51</t>
  </si>
  <si>
    <t>17RM52</t>
  </si>
  <si>
    <t>17S756</t>
  </si>
  <si>
    <t>17S757</t>
  </si>
  <si>
    <t>17S758</t>
  </si>
  <si>
    <t>17S759</t>
  </si>
  <si>
    <t>17S760</t>
  </si>
  <si>
    <t>17S761</t>
  </si>
  <si>
    <t>17S762</t>
  </si>
  <si>
    <t>17S763</t>
  </si>
  <si>
    <t>17S764</t>
  </si>
  <si>
    <t>17S765</t>
  </si>
  <si>
    <t>17S766</t>
  </si>
  <si>
    <t>17S767</t>
  </si>
  <si>
    <t>17S768</t>
  </si>
  <si>
    <t>17S769</t>
  </si>
  <si>
    <t>17S770</t>
  </si>
  <si>
    <t>17S771</t>
  </si>
  <si>
    <t>17S772</t>
  </si>
  <si>
    <t>17S773</t>
  </si>
  <si>
    <t>17S774</t>
  </si>
  <si>
    <t>17S775</t>
  </si>
  <si>
    <t>17S776</t>
  </si>
  <si>
    <t>17S777</t>
  </si>
  <si>
    <t>17S778</t>
  </si>
  <si>
    <t>17S779</t>
  </si>
  <si>
    <t>17S780</t>
  </si>
  <si>
    <t>17S781</t>
  </si>
  <si>
    <t>17S782</t>
  </si>
  <si>
    <t>17S783</t>
  </si>
  <si>
    <t>17S784</t>
  </si>
  <si>
    <t>17S785</t>
  </si>
  <si>
    <t>17S786</t>
  </si>
  <si>
    <t>17S787</t>
  </si>
  <si>
    <t>17S788</t>
  </si>
  <si>
    <t>FLOWTURN CURVE</t>
  </si>
  <si>
    <t>17S789</t>
  </si>
  <si>
    <t>17S790</t>
  </si>
  <si>
    <t>17S791</t>
  </si>
  <si>
    <t>17S792</t>
  </si>
  <si>
    <t>17S793</t>
  </si>
  <si>
    <t>17S794</t>
  </si>
  <si>
    <t>17S795</t>
  </si>
  <si>
    <t>17S796</t>
  </si>
  <si>
    <t>17S797</t>
  </si>
  <si>
    <t>17S798</t>
  </si>
  <si>
    <t>17S799</t>
  </si>
  <si>
    <t>17S800</t>
  </si>
  <si>
    <t>17S801</t>
  </si>
  <si>
    <t>17S802</t>
  </si>
  <si>
    <t>17S803</t>
  </si>
  <si>
    <t>17S804</t>
  </si>
  <si>
    <t>17S805</t>
  </si>
  <si>
    <t>17S806</t>
  </si>
  <si>
    <t>17S807</t>
  </si>
  <si>
    <t>17S808</t>
  </si>
  <si>
    <t>17S809</t>
  </si>
  <si>
    <t>17S810</t>
  </si>
  <si>
    <t>17S811</t>
  </si>
  <si>
    <t>17S812</t>
  </si>
  <si>
    <t>17S813</t>
  </si>
  <si>
    <t>17S814</t>
  </si>
  <si>
    <t>17S815</t>
  </si>
  <si>
    <t>17S816</t>
  </si>
  <si>
    <t>17S817</t>
  </si>
  <si>
    <t>17S818</t>
  </si>
  <si>
    <t>17S819</t>
  </si>
  <si>
    <t>17S820</t>
  </si>
  <si>
    <t>M005</t>
  </si>
  <si>
    <t>17S821</t>
  </si>
  <si>
    <t>17S822</t>
  </si>
  <si>
    <t>17S823</t>
  </si>
  <si>
    <t>17S824</t>
  </si>
  <si>
    <t>17S825</t>
  </si>
  <si>
    <t>17S826</t>
  </si>
  <si>
    <t>17S827</t>
  </si>
  <si>
    <t>17Q821</t>
  </si>
  <si>
    <t>17Q822</t>
  </si>
  <si>
    <t>y</t>
  </si>
  <si>
    <t>17Q823</t>
  </si>
  <si>
    <t>17Q824</t>
  </si>
  <si>
    <t>17Q825</t>
  </si>
  <si>
    <t>17Q826</t>
  </si>
  <si>
    <t>17S828</t>
  </si>
  <si>
    <t>17S829</t>
  </si>
  <si>
    <t>17S830</t>
  </si>
  <si>
    <t>17S831</t>
  </si>
  <si>
    <t>17S832</t>
  </si>
  <si>
    <t>17S833</t>
  </si>
  <si>
    <t>17S834</t>
  </si>
  <si>
    <t>17S835</t>
  </si>
  <si>
    <t>17S836</t>
  </si>
  <si>
    <t>17S837</t>
  </si>
  <si>
    <t>17S838</t>
  </si>
  <si>
    <t>17S839</t>
  </si>
  <si>
    <t>17S840</t>
  </si>
  <si>
    <t>17S841</t>
  </si>
  <si>
    <t>17S842</t>
  </si>
  <si>
    <t>17S843</t>
  </si>
  <si>
    <t>17S844</t>
  </si>
  <si>
    <t>17Q827</t>
  </si>
  <si>
    <t>17Q828</t>
  </si>
  <si>
    <t>17Q829</t>
  </si>
  <si>
    <t>17Q830</t>
  </si>
  <si>
    <t>17Q831</t>
  </si>
  <si>
    <t>17Q832</t>
  </si>
  <si>
    <t>17Q833</t>
  </si>
  <si>
    <t>17Q834</t>
  </si>
  <si>
    <t>17Q835</t>
  </si>
  <si>
    <t>17Q836</t>
  </si>
  <si>
    <t>17Q837</t>
  </si>
  <si>
    <t>17Q838</t>
  </si>
  <si>
    <t>17Q839</t>
  </si>
  <si>
    <t>17Q840</t>
  </si>
  <si>
    <t>17Q841</t>
  </si>
  <si>
    <t>17Q842</t>
  </si>
  <si>
    <t>17Q843</t>
  </si>
  <si>
    <t>17Q844</t>
  </si>
  <si>
    <t>17Q845</t>
  </si>
  <si>
    <t>17Q846</t>
  </si>
  <si>
    <t>17Q847</t>
  </si>
  <si>
    <t>17Q848</t>
  </si>
  <si>
    <t>17Q849</t>
  </si>
  <si>
    <t>17Q850</t>
  </si>
  <si>
    <t>17Q851</t>
  </si>
  <si>
    <t>17Q852</t>
  </si>
  <si>
    <t>17Q853</t>
  </si>
  <si>
    <t>17Q854</t>
  </si>
  <si>
    <t>17Q855</t>
  </si>
  <si>
    <t>17Q856</t>
  </si>
  <si>
    <t>17Q857</t>
  </si>
  <si>
    <t>17Q858</t>
  </si>
  <si>
    <t>17Q859</t>
  </si>
  <si>
    <t>17Q860</t>
  </si>
  <si>
    <t>17Q861</t>
  </si>
  <si>
    <t>17RM53</t>
  </si>
  <si>
    <t>APH150MFOX</t>
  </si>
  <si>
    <t>17RM54</t>
  </si>
  <si>
    <t>17RM55</t>
  </si>
  <si>
    <t>17RM56</t>
  </si>
  <si>
    <t>17RM57</t>
  </si>
  <si>
    <t>17RM58</t>
  </si>
  <si>
    <t>17RM59</t>
  </si>
  <si>
    <t>17RM60</t>
  </si>
  <si>
    <t>17RM61</t>
  </si>
  <si>
    <t>17RM62</t>
  </si>
  <si>
    <t>17RM63</t>
  </si>
  <si>
    <t>17RM64</t>
  </si>
  <si>
    <t>17RM65</t>
  </si>
  <si>
    <t>17RM66</t>
  </si>
  <si>
    <t>17RM67</t>
  </si>
  <si>
    <t>17RM68</t>
  </si>
  <si>
    <t>17RM69</t>
  </si>
  <si>
    <t>17RM70</t>
  </si>
  <si>
    <t>17RM71</t>
  </si>
  <si>
    <t>17RM72</t>
  </si>
  <si>
    <t>17RM73</t>
  </si>
  <si>
    <t>17RM74</t>
  </si>
  <si>
    <t>17RM75</t>
  </si>
  <si>
    <t>17RM76</t>
  </si>
  <si>
    <t>17RM77</t>
  </si>
  <si>
    <t>17RM78</t>
  </si>
  <si>
    <t>17RM79</t>
  </si>
  <si>
    <t>17RM80</t>
  </si>
  <si>
    <t>17RM81</t>
  </si>
  <si>
    <t>Shuttle Tipper</t>
  </si>
  <si>
    <t>Tipper</t>
  </si>
  <si>
    <t>UL5_4_EPC2</t>
  </si>
  <si>
    <t>UL6_1_EPC1</t>
  </si>
  <si>
    <t>UL6_1_SS1</t>
  </si>
  <si>
    <t>UL11_DPM1</t>
  </si>
  <si>
    <t>UL10_DPM1</t>
  </si>
  <si>
    <t>UL8_DPM1</t>
  </si>
  <si>
    <t>UL7_DPM1</t>
  </si>
  <si>
    <t>UL5_DPM1</t>
  </si>
  <si>
    <t>UL4_DPM1</t>
  </si>
  <si>
    <t>UL6_1_EPC2</t>
  </si>
  <si>
    <t>UL2_DPM1</t>
  </si>
  <si>
    <t>PS1_DPM1</t>
  </si>
  <si>
    <t>PS3_DPM1</t>
  </si>
  <si>
    <t>PS3_DPM2</t>
  </si>
  <si>
    <t>MCM01</t>
  </si>
  <si>
    <t>UL7_3_S2</t>
  </si>
  <si>
    <t>UL7_3_S1</t>
  </si>
  <si>
    <t>UL7_4_EPC2</t>
  </si>
  <si>
    <t>UL7_4_EPC1</t>
  </si>
  <si>
    <t>UL1_DPM1</t>
  </si>
  <si>
    <t>UL7_4_S2</t>
  </si>
  <si>
    <t>UL6_2_S1</t>
  </si>
  <si>
    <t>UL6_2_EPC1</t>
  </si>
  <si>
    <t>UL5_3_FIO1</t>
  </si>
  <si>
    <t>UL6_2_FIO1</t>
  </si>
  <si>
    <t>UL7_3_FIO1</t>
  </si>
  <si>
    <t>UL8_2_FIO1</t>
  </si>
  <si>
    <t>UL9_3_FIO1</t>
  </si>
  <si>
    <t>UL10_2_FIO1</t>
  </si>
  <si>
    <t>UL11_3_FIO1</t>
  </si>
  <si>
    <t>UL12_3_FIO1</t>
  </si>
  <si>
    <t>UL6_2_S2</t>
  </si>
  <si>
    <t>UL1_3_S1</t>
  </si>
  <si>
    <t>UL4_3_S2</t>
  </si>
  <si>
    <t>UL4_3_S1</t>
  </si>
  <si>
    <t>PS2_1_S2</t>
  </si>
  <si>
    <t>PS2_1_EP2</t>
  </si>
  <si>
    <t>PS2_1_EPC1</t>
  </si>
  <si>
    <t>PS2_1_S1</t>
  </si>
  <si>
    <t>UL5_3_S1</t>
  </si>
  <si>
    <t>UL6_2_EPC2</t>
  </si>
  <si>
    <t>UL2_3_S1</t>
  </si>
  <si>
    <t>UL7_4_S1</t>
  </si>
  <si>
    <t>UL7_9_EPC2</t>
  </si>
  <si>
    <t>UL7_9_EPC1</t>
  </si>
  <si>
    <t>UL10_3_S2</t>
  </si>
  <si>
    <t>UL10_3_S1</t>
  </si>
  <si>
    <t>UL10_3_EPC1</t>
  </si>
  <si>
    <t>UL11_3_EPC2</t>
  </si>
  <si>
    <t>UL11_3_EPC1</t>
  </si>
  <si>
    <t>UL11_3_S2</t>
  </si>
  <si>
    <t>UL11_3_S1</t>
  </si>
  <si>
    <t>UL11_4_EPC2</t>
  </si>
  <si>
    <t>UL10_3_EPC2</t>
  </si>
  <si>
    <t>UL11_4_EPC1</t>
  </si>
  <si>
    <t>UL11_4_S1</t>
  </si>
  <si>
    <t>UL12_3_EPC2</t>
  </si>
  <si>
    <t>UL12_3_EPC1</t>
  </si>
  <si>
    <t>UL12_3_S2</t>
  </si>
  <si>
    <t>UL12_3_S1</t>
  </si>
  <si>
    <t>UL12_4_EPC2</t>
  </si>
  <si>
    <t>UL12_4_EPC1</t>
  </si>
  <si>
    <t>UL12_4_S2</t>
  </si>
  <si>
    <t>UL11_4_S2</t>
  </si>
  <si>
    <t>UL10_1_SS1</t>
  </si>
  <si>
    <t>UL10_1_EPC1</t>
  </si>
  <si>
    <t>UL10_1_EPC2</t>
  </si>
  <si>
    <t>UL7_9_S2</t>
  </si>
  <si>
    <t>UL7_9_S1</t>
  </si>
  <si>
    <t>UL7_9_JR2</t>
  </si>
  <si>
    <t>UL7_9_JR1</t>
  </si>
  <si>
    <t>UL8_1_EPC2</t>
  </si>
  <si>
    <t>UL8_1_EPC1</t>
  </si>
  <si>
    <t>UL8_1_SS1</t>
  </si>
  <si>
    <t>UL8_3_EPC2</t>
  </si>
  <si>
    <t>UL8_3_S2</t>
  </si>
  <si>
    <t>UL8_3_S1</t>
  </si>
  <si>
    <t>UL8_3_EPC1</t>
  </si>
  <si>
    <t>UL9_3_EPC2</t>
  </si>
  <si>
    <t>UL9_3_EPC1</t>
  </si>
  <si>
    <t>UL9_3_S2</t>
  </si>
  <si>
    <t>UL9_3_S1</t>
  </si>
  <si>
    <t>UL9_4_EPC2</t>
  </si>
  <si>
    <t>UL9_4_EPC1</t>
  </si>
  <si>
    <t>UL9_4_S2</t>
  </si>
  <si>
    <t>UL9_4_S1</t>
  </si>
  <si>
    <t>UL4_3_FIO1</t>
  </si>
  <si>
    <t>UL12_4_S1</t>
  </si>
  <si>
    <t>UL3_2_FIO1</t>
  </si>
  <si>
    <t>UL2_3_FIO1</t>
  </si>
  <si>
    <t>UL4_9_S1</t>
  </si>
  <si>
    <t>UL1_9_EPC2</t>
  </si>
  <si>
    <t>UL1_9_EPC1</t>
  </si>
  <si>
    <t>UL1_9_S2</t>
  </si>
  <si>
    <t>UL1_9_S1</t>
  </si>
  <si>
    <t>PS1_1_S2</t>
  </si>
  <si>
    <t>UL3_1_EPC2</t>
  </si>
  <si>
    <t>UL3_1_EPC1</t>
  </si>
  <si>
    <t>UL4_9_S2</t>
  </si>
  <si>
    <t>UL3_1_SS1</t>
  </si>
  <si>
    <t>UL1_9_JR2</t>
  </si>
  <si>
    <t>UL4_9_JR2</t>
  </si>
  <si>
    <t>UL4_9_JR1</t>
  </si>
  <si>
    <t>UL11_9_EPC1</t>
  </si>
  <si>
    <t>UL11_9_EPC2</t>
  </si>
  <si>
    <t>UL11_9_S1</t>
  </si>
  <si>
    <t>UL11_9_S2</t>
  </si>
  <si>
    <t>PS3_1_S2</t>
  </si>
  <si>
    <t>UL1_9_JR1</t>
  </si>
  <si>
    <t>PS4_1_S2</t>
  </si>
  <si>
    <t>UL4_9_EPC1</t>
  </si>
  <si>
    <t>UL1_4_S1</t>
  </si>
  <si>
    <t>UL5_4_EPC1</t>
  </si>
  <si>
    <t>UL4_4_EPC2</t>
  </si>
  <si>
    <t>UL4_4_EPC1</t>
  </si>
  <si>
    <t>UL3_2_EPC2</t>
  </si>
  <si>
    <t>UL3_2_EPC1</t>
  </si>
  <si>
    <t>UL2_4_EPC2</t>
  </si>
  <si>
    <t>UL2_4_EPC1</t>
  </si>
  <si>
    <t>UL1_4_EPC2</t>
  </si>
  <si>
    <t>UL4_9_EPC2</t>
  </si>
  <si>
    <t>UL1_4_EPC1</t>
  </si>
  <si>
    <t>UL5_4_S1</t>
  </si>
  <si>
    <t>UL4_4_S2</t>
  </si>
  <si>
    <t>UL4_4_S1</t>
  </si>
  <si>
    <t>UL3_2_S2</t>
  </si>
  <si>
    <t>UL2_4_S2</t>
  </si>
  <si>
    <t>UL3_2_S1</t>
  </si>
  <si>
    <t>UL2_4_S1</t>
  </si>
  <si>
    <t>UL1_4_S2</t>
  </si>
  <si>
    <t>UL5_4_S2</t>
  </si>
  <si>
    <t>UL11_9_JR1</t>
  </si>
  <si>
    <t>PS1_1_EP2</t>
  </si>
  <si>
    <t>PS1_1_EPC1</t>
  </si>
  <si>
    <t>PS4_14_S2</t>
  </si>
  <si>
    <t>PS4_8_JR1</t>
  </si>
  <si>
    <t>PS4_13_JR1</t>
  </si>
  <si>
    <t>PS3_7_JR1</t>
  </si>
  <si>
    <t>PS2_3_JR1</t>
  </si>
  <si>
    <t>UL2_3_EPC2</t>
  </si>
  <si>
    <t>UL2_3_EPC1</t>
  </si>
  <si>
    <t>UL1_3_EPC2</t>
  </si>
  <si>
    <t>PS4_14_S1</t>
  </si>
  <si>
    <t>UL1_3_EPC1</t>
  </si>
  <si>
    <t>UL4_3_EPC1</t>
  </si>
  <si>
    <t>UL5_3_EPC2</t>
  </si>
  <si>
    <t>UL5_3_EPC1</t>
  </si>
  <si>
    <t>UL7_3_EPC2</t>
  </si>
  <si>
    <t>UL7_3_EPC1</t>
  </si>
  <si>
    <t>UL2_3_S2</t>
  </si>
  <si>
    <t>UL1_3_S2</t>
  </si>
  <si>
    <t>UL5_3_S2</t>
  </si>
  <si>
    <t>UL4_3_EPC2</t>
  </si>
  <si>
    <t>PS4_14_EPC2</t>
  </si>
  <si>
    <t>PS3_12_S2</t>
  </si>
  <si>
    <t>PS3_12_EPC2</t>
  </si>
  <si>
    <t>PS1_1_S1</t>
  </si>
  <si>
    <t>PS2_6_EPC2</t>
  </si>
  <si>
    <t>PS2_6_S2</t>
  </si>
  <si>
    <t>PS1_5_EPC1</t>
  </si>
  <si>
    <t>PS1_5_S1</t>
  </si>
  <si>
    <t>PS1_5_EPC2</t>
  </si>
  <si>
    <t>PS1_5_S2</t>
  </si>
  <si>
    <t>PS2_6_EPC1</t>
  </si>
  <si>
    <t>PS2_6_S1</t>
  </si>
  <si>
    <t>PS4_1_EPC2</t>
  </si>
  <si>
    <t>PS4_1_EPC1</t>
  </si>
  <si>
    <t>PS4_1_S1</t>
  </si>
  <si>
    <t>PS3_1_EPC1</t>
  </si>
  <si>
    <t>PS3_1_EPC2</t>
  </si>
  <si>
    <t>PS3_1_S1</t>
  </si>
  <si>
    <t>PS4_14_EPC1</t>
  </si>
  <si>
    <t>PS3_12_EPC1</t>
  </si>
  <si>
    <t>PS3_12_S1</t>
  </si>
  <si>
    <t>PS3_3_JR1</t>
  </si>
  <si>
    <t>UL1_3_FIO1</t>
  </si>
  <si>
    <t>PS4_2_JR1</t>
  </si>
  <si>
    <t>UL17_4_EPC2</t>
  </si>
  <si>
    <t>UL14_4_EPC2</t>
  </si>
  <si>
    <t>UL14_4_EPC1</t>
  </si>
  <si>
    <t>UL15_3_EPC2</t>
  </si>
  <si>
    <t>UL15_3_EPC1</t>
  </si>
  <si>
    <t>UL16_1_EPC2</t>
  </si>
  <si>
    <t>UL16_1_EPC1</t>
  </si>
  <si>
    <t>UL17_3_EPC2</t>
  </si>
  <si>
    <t>UL17_3_EPC1</t>
  </si>
  <si>
    <t>UL18_3_EPC2</t>
  </si>
  <si>
    <t>UL18_4_EPC2</t>
  </si>
  <si>
    <t>UL18_4_EPC1</t>
  </si>
  <si>
    <t>UL19_1_EPC2</t>
  </si>
  <si>
    <t>UL19_1_EPC1</t>
  </si>
  <si>
    <t>UL20_3_EPC2</t>
  </si>
  <si>
    <t>UL20_3_EPC1</t>
  </si>
  <si>
    <t>UL21_3_EPC2</t>
  </si>
  <si>
    <t>UL21_3_EPC1</t>
  </si>
  <si>
    <t>UL19_2_EPC2</t>
  </si>
  <si>
    <t>UL19_2_EPC1</t>
  </si>
  <si>
    <t>UL20_4_EPC2</t>
  </si>
  <si>
    <t>UL20_4_EPC1</t>
  </si>
  <si>
    <t>UL21_4_EPC2</t>
  </si>
  <si>
    <t>UL21_4_EPC1</t>
  </si>
  <si>
    <t>UL14_3_EPC1</t>
  </si>
  <si>
    <t>UL14_3_EPC2</t>
  </si>
  <si>
    <t>UL18_3_EPC1</t>
  </si>
  <si>
    <t>UL13_4_EPC2</t>
  </si>
  <si>
    <t>UL17_4_EPC1</t>
  </si>
  <si>
    <t>UL13_4_EPC1</t>
  </si>
  <si>
    <t>UL16_2_EPC1</t>
  </si>
  <si>
    <t>UL15_4_EPC2</t>
  </si>
  <si>
    <t>UL15_4_EPC1</t>
  </si>
  <si>
    <t>UL21_11_EPC1</t>
  </si>
  <si>
    <t>UL21_11_EPC2</t>
  </si>
  <si>
    <t>UL21_13_EPC1</t>
  </si>
  <si>
    <t>UL21_13_EPC2</t>
  </si>
  <si>
    <t>UL18_10_EPC1</t>
  </si>
  <si>
    <t>UL18_10_EPC2</t>
  </si>
  <si>
    <t>UL13_8_EPC2</t>
  </si>
  <si>
    <t>UL16_2_EPC2</t>
  </si>
  <si>
    <t>PS5_1_EPC1</t>
  </si>
  <si>
    <t>UL13_8_EPC1</t>
  </si>
  <si>
    <t>UL13_1_EPC2</t>
  </si>
  <si>
    <t>PS7_9_EPC2</t>
  </si>
  <si>
    <t>PS7_9_EPC1</t>
  </si>
  <si>
    <t>PS7_1_EPC2</t>
  </si>
  <si>
    <t>UL13_1_EPC1</t>
  </si>
  <si>
    <t>PS6_1_EPC2</t>
  </si>
  <si>
    <t>PS6_1_EPC1</t>
  </si>
  <si>
    <t>PS5_1_EPC2</t>
  </si>
  <si>
    <t>PS7_1_EPC1</t>
  </si>
  <si>
    <t>UL18_3_S1</t>
  </si>
  <si>
    <t>UL14_4_S2</t>
  </si>
  <si>
    <t>UL14_4_S1</t>
  </si>
  <si>
    <t>UL15_3_S2</t>
  </si>
  <si>
    <t>UL15_3_S1</t>
  </si>
  <si>
    <t>UL17_3_S2</t>
  </si>
  <si>
    <t>UL14_3_S1</t>
  </si>
  <si>
    <t>UL17_3_S1</t>
  </si>
  <si>
    <t>UL18_3_S2</t>
  </si>
  <si>
    <t>UL18_4_S2</t>
  </si>
  <si>
    <t>UL19_2_S2</t>
  </si>
  <si>
    <t>UL20_3_S2</t>
  </si>
  <si>
    <t>UL20_3_S1</t>
  </si>
  <si>
    <t>UL21_3_S2</t>
  </si>
  <si>
    <t>UL21_3_S1</t>
  </si>
  <si>
    <t>UL19_2_S1</t>
  </si>
  <si>
    <t>UL20_4_S2</t>
  </si>
  <si>
    <t>UL20_4_S1</t>
  </si>
  <si>
    <t>UL21_4_S2</t>
  </si>
  <si>
    <t>UL21_4_S1</t>
  </si>
  <si>
    <t>UL14_3_S2</t>
  </si>
  <si>
    <t>UL18_4_S1</t>
  </si>
  <si>
    <t>UL13_4_S1</t>
  </si>
  <si>
    <t>PS5_1_S1</t>
  </si>
  <si>
    <t>PS7_9_S1</t>
  </si>
  <si>
    <t>UL17_4_S2</t>
  </si>
  <si>
    <t>UL17_4_S1</t>
  </si>
  <si>
    <t>UL16_2_S2</t>
  </si>
  <si>
    <t>UL16_2_S1</t>
  </si>
  <si>
    <t>UL15_4_S2</t>
  </si>
  <si>
    <t>UL15_4_S1</t>
  </si>
  <si>
    <t>UL21_11_S2</t>
  </si>
  <si>
    <t>UL21_13_S1</t>
  </si>
  <si>
    <t>UL21_13_S2</t>
  </si>
  <si>
    <t>UL18_10_S1</t>
  </si>
  <si>
    <t>UL21_11_S1</t>
  </si>
  <si>
    <t>UL13_8_S2</t>
  </si>
  <si>
    <t>UL18_10_S2</t>
  </si>
  <si>
    <t>PS7_1_S1</t>
  </si>
  <si>
    <t>PS6_1_S1</t>
  </si>
  <si>
    <t>PS5_1_S2</t>
  </si>
  <si>
    <t>PS7_9_S2</t>
  </si>
  <si>
    <t>PS7_1_S2</t>
  </si>
  <si>
    <t>UL13_8_S1</t>
  </si>
  <si>
    <t>PS6_1_S2</t>
  </si>
  <si>
    <t>UL13_4_S2</t>
  </si>
  <si>
    <t>PS7_11_JR1</t>
  </si>
  <si>
    <t>PS6_9_JR1</t>
  </si>
  <si>
    <t>PS6_6_JR1</t>
  </si>
  <si>
    <t>UL21_11_JR2</t>
  </si>
  <si>
    <t>UL18_10_JR2</t>
  </si>
  <si>
    <t>PS5_11_JR1</t>
  </si>
  <si>
    <t>PS5_10_JR1</t>
  </si>
  <si>
    <t>PS6_11_JR1</t>
  </si>
  <si>
    <t>UL21_5_JR1</t>
  </si>
  <si>
    <t>PS5_9_JR2</t>
  </si>
  <si>
    <t>PS5_9_JR1</t>
  </si>
  <si>
    <t>PS7_13_JR1</t>
  </si>
  <si>
    <t>PS5_6_JR1</t>
  </si>
  <si>
    <t>UL21_11_JR1</t>
  </si>
  <si>
    <t>UL18_10_JR1</t>
  </si>
  <si>
    <t>UL18_10_JR3</t>
  </si>
  <si>
    <t>UL13_8_JR1</t>
  </si>
  <si>
    <t>UL13_8_JR2</t>
  </si>
  <si>
    <t>PS6_8_JR1</t>
  </si>
  <si>
    <t>UL13_1_SS1</t>
  </si>
  <si>
    <t>UL16_1_SS1</t>
  </si>
  <si>
    <t>UL19_1_SS1</t>
  </si>
  <si>
    <t>UL19_DPM1</t>
  </si>
  <si>
    <t>UL21_DPM1</t>
  </si>
  <si>
    <t>PS6_DPM1</t>
  </si>
  <si>
    <t>MCM02</t>
  </si>
  <si>
    <t>UL18_DPM1</t>
  </si>
  <si>
    <t>PS7_DPM1</t>
  </si>
  <si>
    <t>UL15_DPM1</t>
  </si>
  <si>
    <t>UL13_DPM1</t>
  </si>
  <si>
    <t>PS5_DPM1</t>
  </si>
  <si>
    <t>UL16_DPM1</t>
  </si>
  <si>
    <t>UL20_3_FIO1</t>
  </si>
  <si>
    <t>UL13_2_FIO1</t>
  </si>
  <si>
    <t>UL14_3_FIO1</t>
  </si>
  <si>
    <t>UL15_3_FIO1</t>
  </si>
  <si>
    <t>UL16_2_FIO1</t>
  </si>
  <si>
    <t>UL17_3_FIO1</t>
  </si>
  <si>
    <t>UL18_3_FIO1</t>
  </si>
  <si>
    <t>PS5_12_FIO1</t>
  </si>
  <si>
    <t>UL21_3_FIO1</t>
  </si>
  <si>
    <t>UL1_14_EPC1</t>
  </si>
  <si>
    <t>UL4_14_EPC1</t>
  </si>
  <si>
    <t>UL4_14_EPC2</t>
  </si>
  <si>
    <t>UL13_13_EPC2</t>
  </si>
  <si>
    <t>UL13_13_EPC1</t>
  </si>
  <si>
    <t>UL18_17_EPC2</t>
  </si>
  <si>
    <t>UL21_18_EPC2</t>
  </si>
  <si>
    <t>UL21_18_EPC1</t>
  </si>
  <si>
    <t>NCP1_8_EPC2</t>
  </si>
  <si>
    <t>NCP1_8_EPC1</t>
  </si>
  <si>
    <t>NCP1_3_EPC2</t>
  </si>
  <si>
    <t>UL18_17_EPC1</t>
  </si>
  <si>
    <t>NCP1_2_EPC2</t>
  </si>
  <si>
    <t>NCP1_2_EPC1</t>
  </si>
  <si>
    <t>NCP1_1_EPC2</t>
  </si>
  <si>
    <t>NCP1_1_EPC1</t>
  </si>
  <si>
    <t>UL11_14_EPC2</t>
  </si>
  <si>
    <t>UL11_14_EPC1</t>
  </si>
  <si>
    <t>UL7_14_EPC2</t>
  </si>
  <si>
    <t>UL7_14_EPC1</t>
  </si>
  <si>
    <t>UL1_14_EPC2</t>
  </si>
  <si>
    <t>NCP1_3_EPC1</t>
  </si>
  <si>
    <t>UL4_14_S2</t>
  </si>
  <si>
    <t>UL21_18_S2</t>
  </si>
  <si>
    <t>UL18_17_S2</t>
  </si>
  <si>
    <t>UL13_13_S2</t>
  </si>
  <si>
    <t>NCP1_8_S2</t>
  </si>
  <si>
    <t>UL21_18_S1</t>
  </si>
  <si>
    <t>UL13_13_S1</t>
  </si>
  <si>
    <t>NCP1_8_S1</t>
  </si>
  <si>
    <t>UL4_14_S1</t>
  </si>
  <si>
    <t>UL18_17_S1</t>
  </si>
  <si>
    <t>NCP1_3_S1</t>
  </si>
  <si>
    <t>UL7_14_S1</t>
  </si>
  <si>
    <t>NCP1_2_S1</t>
  </si>
  <si>
    <t>NCP1_2_S2</t>
  </si>
  <si>
    <t>NCP1_1_S1</t>
  </si>
  <si>
    <t>NCP1_1_S2</t>
  </si>
  <si>
    <t>UL11_14_S2</t>
  </si>
  <si>
    <t>UL1_14_S2</t>
  </si>
  <si>
    <t>UL11_14_S1</t>
  </si>
  <si>
    <t>UL7_14_S2</t>
  </si>
  <si>
    <t>UL1_14_S1</t>
  </si>
  <si>
    <t>NCP1_3_S2</t>
  </si>
  <si>
    <t>NCP1_3_JR2</t>
  </si>
  <si>
    <t>NCP1_3_JR1</t>
  </si>
  <si>
    <t>NCP1_3_JR3</t>
  </si>
  <si>
    <t>NCP1_1_JR1</t>
  </si>
  <si>
    <t>NCP1_2_JR1</t>
  </si>
  <si>
    <t>NCP1_5_DPM1</t>
  </si>
  <si>
    <t>NCP1_3_DPM1</t>
  </si>
  <si>
    <t>NCP1_1_DPM1</t>
  </si>
  <si>
    <t>NCP1_2_DPM1</t>
  </si>
  <si>
    <t>MCM03</t>
  </si>
  <si>
    <t>NCP1_8_FIO1</t>
  </si>
  <si>
    <t>PS11_1_FIO1</t>
  </si>
  <si>
    <t>VSC_DPM1_FIO1</t>
  </si>
  <si>
    <t>VSC_DPM1_FIO2</t>
  </si>
  <si>
    <t>VSC_DPM1_FIO3</t>
  </si>
  <si>
    <t>CH_DPM4_FIO6</t>
  </si>
  <si>
    <t>VSC_DPM1_FIO5</t>
  </si>
  <si>
    <t>VSC_DPM1_FIO8</t>
  </si>
  <si>
    <t>VSC_DPM1_FIO7</t>
  </si>
  <si>
    <t>VSC_DPM2_FIO2</t>
  </si>
  <si>
    <t>VSC_DPM2_FIO1</t>
  </si>
  <si>
    <t>VSC_DPM2_FIO4</t>
  </si>
  <si>
    <t>VSC_DPM2_FIO3</t>
  </si>
  <si>
    <t>VSC_DPM2_FIO6</t>
  </si>
  <si>
    <t>VSC_DPM2_FIO5</t>
  </si>
  <si>
    <t>VSC_DPM2_FIO8</t>
  </si>
  <si>
    <t>VSC_DPM2_FIO7</t>
  </si>
  <si>
    <t>VSC_DPM3_FIO2</t>
  </si>
  <si>
    <t>VSC_DPM3_FIO4</t>
  </si>
  <si>
    <t>VSC_DPM3_FIO3</t>
  </si>
  <si>
    <t>VSC_DPM3_FIO6</t>
  </si>
  <si>
    <t>VSC_DPM3_FIO5</t>
  </si>
  <si>
    <t>VSC_DPM3_FIO8</t>
  </si>
  <si>
    <t>VSC_DPM3_FIO7</t>
  </si>
  <si>
    <t>PS11_8_SIO1</t>
  </si>
  <si>
    <t>PS10_5_SIO1</t>
  </si>
  <si>
    <t>VSA_DPM3_FIO5</t>
  </si>
  <si>
    <t>VSC_DPM1_FIO4</t>
  </si>
  <si>
    <t>VSA_DPM2_FIO7</t>
  </si>
  <si>
    <t>VSA_DPM1_FIO2</t>
  </si>
  <si>
    <t>VSA_DPM1_FIO1</t>
  </si>
  <si>
    <t>VSC_DPM3_FIO1</t>
  </si>
  <si>
    <t>VSA_DPM1_FIO3</t>
  </si>
  <si>
    <t>PS10_5_FIO1</t>
  </si>
  <si>
    <t>PS10_5_FIO2</t>
  </si>
  <si>
    <t>PS11_11_FIO1</t>
  </si>
  <si>
    <t>PS10_1_FIO1</t>
  </si>
  <si>
    <t>PS11_3_FIO1</t>
  </si>
  <si>
    <t>PS11_4_FIO1</t>
  </si>
  <si>
    <t>PS11_7_FIO1</t>
  </si>
  <si>
    <t>PS11_11_FIO2</t>
  </si>
  <si>
    <t>PS11_11_FIO3</t>
  </si>
  <si>
    <t>PRS3_2B_FIO1</t>
  </si>
  <si>
    <t>PRS3_2A_FIO1</t>
  </si>
  <si>
    <t>VSA_DPM1_FIO4</t>
  </si>
  <si>
    <t>PRS3_4CH_FIO1</t>
  </si>
  <si>
    <t>PRS4_2_FIO1</t>
  </si>
  <si>
    <t>VSA_DPM3_FIO3</t>
  </si>
  <si>
    <t>VSA_DPM3_FIO2</t>
  </si>
  <si>
    <t>VSA_DPM3_FIO1</t>
  </si>
  <si>
    <t>VSA_DPM2_FIO5</t>
  </si>
  <si>
    <t>CH_DPM2_FIO6</t>
  </si>
  <si>
    <t>VSA_DPM2_FIO3</t>
  </si>
  <si>
    <t>VSA_DPM2_FIO4</t>
  </si>
  <si>
    <t>VSA_DPM2_FIO1</t>
  </si>
  <si>
    <t>VSA_DPM2_FIO2</t>
  </si>
  <si>
    <t>VSA_DPM1_FIO7</t>
  </si>
  <si>
    <t>VSA_DPM1_FIO8</t>
  </si>
  <si>
    <t>VSA_DPM1_FIO5</t>
  </si>
  <si>
    <t>VSA_DPM1_FIO6</t>
  </si>
  <si>
    <t>VSA_DPM3_FIO4</t>
  </si>
  <si>
    <t>VSA_DPM1</t>
  </si>
  <si>
    <t>VSC_DPM1</t>
  </si>
  <si>
    <t>MCM04</t>
  </si>
  <si>
    <t>VSC_DPM3</t>
  </si>
  <si>
    <t>VSC_DPM2</t>
  </si>
  <si>
    <t>VSC_DPM4</t>
  </si>
  <si>
    <t>VSC_DPM5</t>
  </si>
  <si>
    <t>VSC_DPM6</t>
  </si>
  <si>
    <t>VSC_DPM7</t>
  </si>
  <si>
    <t>VSC_DPM8</t>
  </si>
  <si>
    <t>VSC_DPM9</t>
  </si>
  <si>
    <t>ULC8_3_SS1</t>
  </si>
  <si>
    <t>ULC7_3_SS2</t>
  </si>
  <si>
    <t>PS10_1_SS1</t>
  </si>
  <si>
    <t>ULC7_3_SS1</t>
  </si>
  <si>
    <t>ULC5_3_SS2</t>
  </si>
  <si>
    <t>ULC5_3_SS1</t>
  </si>
  <si>
    <t>ULC6_3_SS2</t>
  </si>
  <si>
    <t>FL1018_2_JR1</t>
  </si>
  <si>
    <t>FL1026_2_JR2</t>
  </si>
  <si>
    <t>FL1026_2_JR1</t>
  </si>
  <si>
    <t>FL1022_2_JR2</t>
  </si>
  <si>
    <t>FL1034_2_JR1</t>
  </si>
  <si>
    <t>FL1022_2_JR1</t>
  </si>
  <si>
    <t>FL1018_2_JR2</t>
  </si>
  <si>
    <t>FL1014_2_JR2</t>
  </si>
  <si>
    <t>FL3020_2_JR2</t>
  </si>
  <si>
    <t>FL3012_2_JR2</t>
  </si>
  <si>
    <t>FL3012_2_JR1</t>
  </si>
  <si>
    <t>FL3016_2_JR2</t>
  </si>
  <si>
    <t>FL3016_2_JR1</t>
  </si>
  <si>
    <t>FL3020_2_JR1</t>
  </si>
  <si>
    <t>FL3024_2_JR2</t>
  </si>
  <si>
    <t>FL3024_2_JR1</t>
  </si>
  <si>
    <t>FL1034_2_JR2</t>
  </si>
  <si>
    <t>FL1014_2_JR1</t>
  </si>
  <si>
    <t>PRS4_2_JR1</t>
  </si>
  <si>
    <t>ULC7_3_JR1</t>
  </si>
  <si>
    <t>PS11_11_JR3</t>
  </si>
  <si>
    <t>FL1038_2_JR2</t>
  </si>
  <si>
    <t>FL1038_2_JR1</t>
  </si>
  <si>
    <t>PS10_1_JR1</t>
  </si>
  <si>
    <t>PS11_1_JR1</t>
  </si>
  <si>
    <t>ULC6_3_JR1</t>
  </si>
  <si>
    <t>ULC5_3_JR1</t>
  </si>
  <si>
    <t>PS11_1_JR2</t>
  </si>
  <si>
    <t>PS11_11_JR1</t>
  </si>
  <si>
    <t>ULC8_3_JR1</t>
  </si>
  <si>
    <t>PS10_5_JR1</t>
  </si>
  <si>
    <t>PS10_5_JR2</t>
  </si>
  <si>
    <t>PRS3_3B_JR1</t>
  </si>
  <si>
    <t>PRS3_3A_JR1</t>
  </si>
  <si>
    <t>PRS3_2B_JR1</t>
  </si>
  <si>
    <t>PRS3_1BCH_JR1</t>
  </si>
  <si>
    <t>PRS3_1ACH_JR1</t>
  </si>
  <si>
    <t>PRS3_2A_JR1</t>
  </si>
  <si>
    <t>PS11_11_JR2</t>
  </si>
  <si>
    <t>PS10_5CH1_S1</t>
  </si>
  <si>
    <t>PS10_5CH5_S1</t>
  </si>
  <si>
    <t>PS10_5CH3_S1</t>
  </si>
  <si>
    <t>PS11_7_S2</t>
  </si>
  <si>
    <t>PS11_7_S1</t>
  </si>
  <si>
    <t>PS11_4_S2</t>
  </si>
  <si>
    <t>PS11_3_S1</t>
  </si>
  <si>
    <t>PS11_3_S2</t>
  </si>
  <si>
    <t>PS11_4_S1</t>
  </si>
  <si>
    <t>S011101_GS1</t>
  </si>
  <si>
    <t>PS11_8_S1</t>
  </si>
  <si>
    <t>PS11_11CH6_S1</t>
  </si>
  <si>
    <t>PS10_5CH2_S1</t>
  </si>
  <si>
    <t>PS11_11CH4_S1</t>
  </si>
  <si>
    <t>PS11_11CH5_S1</t>
  </si>
  <si>
    <t>PS11_11_S1</t>
  </si>
  <si>
    <t>PRS4_2_S2</t>
  </si>
  <si>
    <t>PRS4_1_S2</t>
  </si>
  <si>
    <t>PRS4_1_S1</t>
  </si>
  <si>
    <t>PS10_3_JR1</t>
  </si>
  <si>
    <t>PRS3_5_S1</t>
  </si>
  <si>
    <t>PRS3_5_S2</t>
  </si>
  <si>
    <t>PS11_11CH1_S1</t>
  </si>
  <si>
    <t>PS11_11CH2_S1</t>
  </si>
  <si>
    <t>PS11_11CH3_S1</t>
  </si>
  <si>
    <t>PRS4_2_S1</t>
  </si>
  <si>
    <t>PRS4_1_EPC2</t>
  </si>
  <si>
    <t>PS11_4_EPC1</t>
  </si>
  <si>
    <t>PS11_4_EPC2</t>
  </si>
  <si>
    <t>PS11_8_EPC1</t>
  </si>
  <si>
    <t>PS11_7_EPC1</t>
  </si>
  <si>
    <t>PS11_7_EPC2</t>
  </si>
  <si>
    <t>PRS4_2_EPC2</t>
  </si>
  <si>
    <t>PRS4_2_EPC1</t>
  </si>
  <si>
    <t>PRS4_1_EPC1</t>
  </si>
  <si>
    <t>PRS3_5_EPC2</t>
  </si>
  <si>
    <t>ULC7_3_EPC2</t>
  </si>
  <si>
    <t>PS11_11_EPC1</t>
  </si>
  <si>
    <t>PS10_5_EPC1</t>
  </si>
  <si>
    <t>PS11_1_EPC1</t>
  </si>
  <si>
    <t>PS10_1_EPC1</t>
  </si>
  <si>
    <t>ULC8_3_EPC1</t>
  </si>
  <si>
    <t>ULC7_3_EPC1</t>
  </si>
  <si>
    <t>ULC6_3_EPC1</t>
  </si>
  <si>
    <t>ULC5_3_EPC2</t>
  </si>
  <si>
    <t>ULC5_3_EPC1</t>
  </si>
  <si>
    <t>PS11_3_EPC1</t>
  </si>
  <si>
    <t>PRS3_5_EPC1</t>
  </si>
  <si>
    <t>PS11_3_EPC2</t>
  </si>
  <si>
    <t>PS8_11_FIO1</t>
  </si>
  <si>
    <t>CH_DPM9_FIO8</t>
  </si>
  <si>
    <t>VSD_DPM3_FIO3</t>
  </si>
  <si>
    <t>VSD_DPM3_FIO4</t>
  </si>
  <si>
    <t>VSD_DPM3_FIO1</t>
  </si>
  <si>
    <t>VSD_DPM3_FIO2</t>
  </si>
  <si>
    <t>VSD_DPM2_FIO7</t>
  </si>
  <si>
    <t>VSD_DPM2_FIO8</t>
  </si>
  <si>
    <t>VSD_DPM2_FIO5</t>
  </si>
  <si>
    <t>VSD_DPM2_FIO6</t>
  </si>
  <si>
    <t>VSD_DPM2_FIO3</t>
  </si>
  <si>
    <t>VSD_DPM2_FIO4</t>
  </si>
  <si>
    <t>CH_DPM9_FIO6</t>
  </si>
  <si>
    <t>VSD_DPM2_FIO1</t>
  </si>
  <si>
    <t>VSD_DPM1_FIO7</t>
  </si>
  <si>
    <t>CH_DPM12_FIO8</t>
  </si>
  <si>
    <t>CH_DPM12_FIO6</t>
  </si>
  <si>
    <t>VSD_DPM1_FIO3</t>
  </si>
  <si>
    <t>CH_DPM12_FIO4</t>
  </si>
  <si>
    <t>VSD_DPM1_FIO1</t>
  </si>
  <si>
    <t>CH_DPM12_FIO2</t>
  </si>
  <si>
    <t>PRS1_1ACH_FIO1</t>
  </si>
  <si>
    <t>PRS1_1BCH_FIO1</t>
  </si>
  <si>
    <t>VSD_DPM3_FIO5</t>
  </si>
  <si>
    <t>VSD_DPM3_FIO6</t>
  </si>
  <si>
    <t>VSD_DPM2_FIO2</t>
  </si>
  <si>
    <t>VSB_DPM3_FIO3</t>
  </si>
  <si>
    <t>VSD_DPM1_FIO5</t>
  </si>
  <si>
    <t>VSB_DPM3_FIO1</t>
  </si>
  <si>
    <t>PS8_5_FIO1</t>
  </si>
  <si>
    <t>PS8_1_FIO1</t>
  </si>
  <si>
    <t>PS8_1_FIO2</t>
  </si>
  <si>
    <t>PS8_4_SIO1</t>
  </si>
  <si>
    <t>PS8_11_FIO2</t>
  </si>
  <si>
    <t>PS9_3_FIO1</t>
  </si>
  <si>
    <t>PS9_3_FIO2</t>
  </si>
  <si>
    <t>PRS1_4_FIO1</t>
  </si>
  <si>
    <t>VSB_DPM1_FIO2</t>
  </si>
  <si>
    <t>VSB_DPM1_FIO1</t>
  </si>
  <si>
    <t>VSB_DPM1_FIO3</t>
  </si>
  <si>
    <t>VSB_DPM1_FIO6</t>
  </si>
  <si>
    <t>VSB_DPM1_FIO4</t>
  </si>
  <si>
    <t>VSB_DPM1_FIO8</t>
  </si>
  <si>
    <t>VSB_DPM3_FIO2</t>
  </si>
  <si>
    <t>VSB_DPM2_FIO7</t>
  </si>
  <si>
    <t>VSB_DPM2_FIO8</t>
  </si>
  <si>
    <t>VSB_DPM2_FIO5</t>
  </si>
  <si>
    <t>VSB_DPM1_FIO5</t>
  </si>
  <si>
    <t>VSB_DPM2_FIO3</t>
  </si>
  <si>
    <t>VSB_DPM2_FIO6</t>
  </si>
  <si>
    <t>VSB_DPM2_FIO1</t>
  </si>
  <si>
    <t>VSB_DPM2_FIO2</t>
  </si>
  <si>
    <t>VSB_DPM1_FIO7</t>
  </si>
  <si>
    <t>VSB_DPM2_FIO4</t>
  </si>
  <si>
    <t>VSB_DPM3_FIO4</t>
  </si>
  <si>
    <t>MCM05</t>
  </si>
  <si>
    <t>VSD_DPM3</t>
  </si>
  <si>
    <t>VSD_DPM1</t>
  </si>
  <si>
    <t>VSB_DPM3</t>
  </si>
  <si>
    <t>VSD_DPM2</t>
  </si>
  <si>
    <t>VSB_DPM1</t>
  </si>
  <si>
    <t>PRS1_3_DPM1</t>
  </si>
  <si>
    <t>PS8_5_DPM1</t>
  </si>
  <si>
    <t>FL4070_DPM1</t>
  </si>
  <si>
    <t>FL2086_DPM1</t>
  </si>
  <si>
    <t>VSB_DPM2</t>
  </si>
  <si>
    <t>PS8_1_SS1</t>
  </si>
  <si>
    <t>ULC3_3_SS1</t>
  </si>
  <si>
    <t>ULC4_3_SS1</t>
  </si>
  <si>
    <t>ULC1_3_SS2</t>
  </si>
  <si>
    <t>ULC1_3_SS1</t>
  </si>
  <si>
    <t>ULC2_3_SS1</t>
  </si>
  <si>
    <t>FL4082_2_JR1</t>
  </si>
  <si>
    <t>FL2090_2_JR2</t>
  </si>
  <si>
    <t>FL2090_2_JR1</t>
  </si>
  <si>
    <t>FL2094_2_JR2</t>
  </si>
  <si>
    <t>FL2086_2_JR1</t>
  </si>
  <si>
    <t>FL2094_2_JR1</t>
  </si>
  <si>
    <t>FL4082_2_JR2</t>
  </si>
  <si>
    <t>FL4078_2_JR2</t>
  </si>
  <si>
    <t>FL4066_2_JR2</t>
  </si>
  <si>
    <t>FL4074_2_JR2</t>
  </si>
  <si>
    <t>FL4074_2_JR1</t>
  </si>
  <si>
    <t>FL4070_2_JR2</t>
  </si>
  <si>
    <t>FL4070_2_JR1</t>
  </si>
  <si>
    <t>FL4066_2_JR1</t>
  </si>
  <si>
    <t>S012002_JR1</t>
  </si>
  <si>
    <t>S012001_JR1</t>
  </si>
  <si>
    <t>FL2086_2_JR2</t>
  </si>
  <si>
    <t>FL4078_2_JR1</t>
  </si>
  <si>
    <t>FL2078_2_JR1</t>
  </si>
  <si>
    <t>PS8_9_JR1</t>
  </si>
  <si>
    <t>FL2074_2_JR1</t>
  </si>
  <si>
    <t>PRS1_2A_JR2</t>
  </si>
  <si>
    <t>PRS1_3_JR1</t>
  </si>
  <si>
    <t>PRS1_4_JR1</t>
  </si>
  <si>
    <t>FL2078_2_JR2</t>
  </si>
  <si>
    <t>PS8_11_JR2</t>
  </si>
  <si>
    <t>PS8_1_JR2</t>
  </si>
  <si>
    <t>PS9_3_JR1</t>
  </si>
  <si>
    <t>ULC1_3_JR1</t>
  </si>
  <si>
    <t>PS8_11_JR1</t>
  </si>
  <si>
    <t>ULC3_3_JR1</t>
  </si>
  <si>
    <t>ULC4_3_JR1</t>
  </si>
  <si>
    <t>PS8_1_JR1</t>
  </si>
  <si>
    <t>PRS1_2A_JR1</t>
  </si>
  <si>
    <t>PRS1_2B_JR1</t>
  </si>
  <si>
    <t>PRS1_2B_JR2</t>
  </si>
  <si>
    <t>FL2074_2_JR2</t>
  </si>
  <si>
    <t>ULC2_3_JR1</t>
  </si>
  <si>
    <t>PS8_11_CH4_S1</t>
  </si>
  <si>
    <t>PS9_2_S2</t>
  </si>
  <si>
    <t>PS9_3_S1</t>
  </si>
  <si>
    <t>PS9_3CH2_S1</t>
  </si>
  <si>
    <t>PS9_3CH1_S1</t>
  </si>
  <si>
    <t>PS8_4_S2</t>
  </si>
  <si>
    <t>PS9_3CH6_S1</t>
  </si>
  <si>
    <t>DTC_SCH39_EN1</t>
  </si>
  <si>
    <t>S012001_GS1</t>
  </si>
  <si>
    <t>DTC_SCH35_EN1</t>
  </si>
  <si>
    <t>PS9_3CH4_S1</t>
  </si>
  <si>
    <t>PS8_11_CH2_S1</t>
  </si>
  <si>
    <t>PS8_11_CH3_S1</t>
  </si>
  <si>
    <t>PS8_2_S2</t>
  </si>
  <si>
    <t>PS8_2_S1</t>
  </si>
  <si>
    <t>PRS2_1_S2</t>
  </si>
  <si>
    <t>PRS1_6_S1</t>
  </si>
  <si>
    <t>PRS1_6_S2</t>
  </si>
  <si>
    <t>PS8_11_S1</t>
  </si>
  <si>
    <t>PRS2_1_S1</t>
  </si>
  <si>
    <t>PS8_4_S1</t>
  </si>
  <si>
    <t>PS8_5_S1</t>
  </si>
  <si>
    <t>PS9_2_S1</t>
  </si>
  <si>
    <t>PS8_11_CH1_S1</t>
  </si>
  <si>
    <t>PS8_5_S2</t>
  </si>
  <si>
    <t>PS8_1_EPC1</t>
  </si>
  <si>
    <t>PS9_2_EPC2</t>
  </si>
  <si>
    <t>PS9_2_EPC1</t>
  </si>
  <si>
    <t>PS8_2_EPC2</t>
  </si>
  <si>
    <t>PS8_5_EPC1</t>
  </si>
  <si>
    <t>PS8_4_EPC1</t>
  </si>
  <si>
    <t>PS8_5_EPC2</t>
  </si>
  <si>
    <t>PS8_11_EPC1</t>
  </si>
  <si>
    <t>PS8_2_EPC1</t>
  </si>
  <si>
    <t>PRS2_1_EPC2</t>
  </si>
  <si>
    <t>ULC3_3_EPC1</t>
  </si>
  <si>
    <t>ULC2_3_EPC1</t>
  </si>
  <si>
    <t>ULC1_3_EPC2</t>
  </si>
  <si>
    <t>ULC1_3_EPC1</t>
  </si>
  <si>
    <t>PRS2_1_EPC1</t>
  </si>
  <si>
    <t>PRS1_6_EPC2</t>
  </si>
  <si>
    <t>PRS1_6_EPC1</t>
  </si>
  <si>
    <t>PS9_3_EPC1</t>
  </si>
  <si>
    <t>ULC4_3_EPC1</t>
  </si>
  <si>
    <t>PS8_4_EPC2</t>
  </si>
  <si>
    <t>S02_1_FIO2</t>
  </si>
  <si>
    <t>S02_2_SIO1</t>
  </si>
  <si>
    <t>S02_1_SIO1</t>
  </si>
  <si>
    <t>S02_2_FIO7</t>
  </si>
  <si>
    <t>S02_2_FIO5</t>
  </si>
  <si>
    <t>S02_2_FIO3</t>
  </si>
  <si>
    <t>S02_2_FIO1</t>
  </si>
  <si>
    <t>S02_2_FIO8</t>
  </si>
  <si>
    <t>S02_2_FIO4</t>
  </si>
  <si>
    <t>S02_2_FIO6</t>
  </si>
  <si>
    <t>S02_1_FIO7</t>
  </si>
  <si>
    <t>S02_1_FIO5</t>
  </si>
  <si>
    <t>S02_1_FIO3</t>
  </si>
  <si>
    <t>S02_1_FIO1</t>
  </si>
  <si>
    <t>S02_1_FIO6</t>
  </si>
  <si>
    <t>S02_1_FIO4</t>
  </si>
  <si>
    <t>S02_1_FIO8</t>
  </si>
  <si>
    <t>S02_2_FIO2</t>
  </si>
  <si>
    <t>NCS2_DPM1</t>
  </si>
  <si>
    <t>MCM06</t>
  </si>
  <si>
    <t>NCS2_DPM2</t>
  </si>
  <si>
    <t>NCS1_DPM2</t>
  </si>
  <si>
    <t>NCS1_6_DPM1</t>
  </si>
  <si>
    <t>NCS2_4_DPM1</t>
  </si>
  <si>
    <t>NCP1_15_DPM1</t>
  </si>
  <si>
    <t>NCS1_DPM1</t>
  </si>
  <si>
    <t>S02_2_JR2</t>
  </si>
  <si>
    <t>S02_2_JR9</t>
  </si>
  <si>
    <t>S02_2_JR10</t>
  </si>
  <si>
    <t>S02_2_JR7</t>
  </si>
  <si>
    <t>S02_2_JR8</t>
  </si>
  <si>
    <t>S02_2_JR5</t>
  </si>
  <si>
    <t>S02_2_JR6</t>
  </si>
  <si>
    <t>S02_2_JR3</t>
  </si>
  <si>
    <t>S02_2_JR4</t>
  </si>
  <si>
    <t>S02_2_JR1</t>
  </si>
  <si>
    <t>S02_1_JR9</t>
  </si>
  <si>
    <t>S02_1_JR10</t>
  </si>
  <si>
    <t>S02_1_JR7</t>
  </si>
  <si>
    <t>S02_1_JR8</t>
  </si>
  <si>
    <t>S02_1_JR5</t>
  </si>
  <si>
    <t>S02_1_JR6</t>
  </si>
  <si>
    <t>S02_1_JR3</t>
  </si>
  <si>
    <t>S02_1_JR4</t>
  </si>
  <si>
    <t>NCP1_16_JR2</t>
  </si>
  <si>
    <t>S02_1_JR1</t>
  </si>
  <si>
    <t>S02_1_JR2</t>
  </si>
  <si>
    <t>NCS1_3_JR1</t>
  </si>
  <si>
    <t>NCP1_16_JR1</t>
  </si>
  <si>
    <t>NCS2_2_S1</t>
  </si>
  <si>
    <t>NCS2_2_S2</t>
  </si>
  <si>
    <t>NCS1_21_S2</t>
  </si>
  <si>
    <t>NCS1_4_S2</t>
  </si>
  <si>
    <t>NCS1_21_S1</t>
  </si>
  <si>
    <t>NCP1_15_S2</t>
  </si>
  <si>
    <t>NCP1_15_S1</t>
  </si>
  <si>
    <t>NCP1_9_S2</t>
  </si>
  <si>
    <t>NCP1_9_S1</t>
  </si>
  <si>
    <t>NCS1_4_S1</t>
  </si>
  <si>
    <t>NCP1_9_EPC1</t>
  </si>
  <si>
    <t>S02_1_EPC1</t>
  </si>
  <si>
    <t>S02_1_EPC2</t>
  </si>
  <si>
    <t>NCS1_4_EPC2</t>
  </si>
  <si>
    <t>NCS1_4_EPC1</t>
  </si>
  <si>
    <t>NCS2_2_EPC1</t>
  </si>
  <si>
    <t>NCS2_2_EPC2</t>
  </si>
  <si>
    <t>NCS1_4_EPC3</t>
  </si>
  <si>
    <t>NCP1_21_EPC2</t>
  </si>
  <si>
    <t>NCP1_21_EPC1</t>
  </si>
  <si>
    <t>NCP1_15_EPC2</t>
  </si>
  <si>
    <t>NCP1_15_EPC1</t>
  </si>
  <si>
    <t>NCP1_9_EPC2</t>
  </si>
  <si>
    <t>S02_2_EPC2</t>
  </si>
  <si>
    <t>NCS1_4_EPC4</t>
  </si>
  <si>
    <t>S02_2_EPC1</t>
  </si>
  <si>
    <t>BYAB_2_FIO1</t>
  </si>
  <si>
    <t>BYCA_2_FIO1</t>
  </si>
  <si>
    <t>BYAC_11_FIO1</t>
  </si>
  <si>
    <t>BYBA_2_FIO1</t>
  </si>
  <si>
    <t>BYDA_2_FIO1</t>
  </si>
  <si>
    <t>BYDA_6_FIO1</t>
  </si>
  <si>
    <t>BYDC_8_FIO1</t>
  </si>
  <si>
    <t>BYDA_6_DPM1</t>
  </si>
  <si>
    <t>BYCA_3_DPM1</t>
  </si>
  <si>
    <t>BYAD_3_DPM1</t>
  </si>
  <si>
    <t>MCM07</t>
  </si>
  <si>
    <t>BYAB_7_DPM1</t>
  </si>
  <si>
    <t>BYBC_3_DPM1</t>
  </si>
  <si>
    <t>BYAB_12_DPM1</t>
  </si>
  <si>
    <t>BYAC_8_DPM1</t>
  </si>
  <si>
    <t>BYDA_4_DPM1</t>
  </si>
  <si>
    <t>BYAD_5_DPM1</t>
  </si>
  <si>
    <t>BYCA_8_JR1</t>
  </si>
  <si>
    <t>BYBA_12_JR1</t>
  </si>
  <si>
    <t>BYBD_8_JR1</t>
  </si>
  <si>
    <t>BYAB_5_JR1</t>
  </si>
  <si>
    <t>BYAB_3_JR1</t>
  </si>
  <si>
    <t>BYBA_7_JR1</t>
  </si>
  <si>
    <t>BYBA_14_JR1</t>
  </si>
  <si>
    <t>BYCA_4_JR1</t>
  </si>
  <si>
    <t>BYB_JR1</t>
  </si>
  <si>
    <t>BYAD_4_JR1</t>
  </si>
  <si>
    <t>BYAC_6_JR1</t>
  </si>
  <si>
    <t>BYAD_6_JR1</t>
  </si>
  <si>
    <t>BYAC_4_JR1</t>
  </si>
  <si>
    <t>BYCD_3_JR1</t>
  </si>
  <si>
    <t>BYBD_11_JR1</t>
  </si>
  <si>
    <t>BYBA_5_JR1</t>
  </si>
  <si>
    <t>BYBC_7_JR1</t>
  </si>
  <si>
    <t>BYCB_6_JR1</t>
  </si>
  <si>
    <t>BYAB_11_JR1</t>
  </si>
  <si>
    <t>BYBC_5_JR1</t>
  </si>
  <si>
    <t>BYCB_4_JR1</t>
  </si>
  <si>
    <t>BYAB_9_JR1</t>
  </si>
  <si>
    <t>BYDB_10_JR1</t>
  </si>
  <si>
    <t>BYCD_6_JR1</t>
  </si>
  <si>
    <t>BYDB_12_JR1</t>
  </si>
  <si>
    <t>BYDA_3_S1</t>
  </si>
  <si>
    <t>BYBD_3_S2</t>
  </si>
  <si>
    <t>BYBD_3_S1</t>
  </si>
  <si>
    <t>BYCB_3_S2</t>
  </si>
  <si>
    <t>BYCB_3_S1</t>
  </si>
  <si>
    <t>BYBC_3_S1</t>
  </si>
  <si>
    <t>BYCD_5_S1</t>
  </si>
  <si>
    <t>BYCD_5_S2</t>
  </si>
  <si>
    <t>BYDB_3_S1</t>
  </si>
  <si>
    <t>BYCA_3_S1</t>
  </si>
  <si>
    <t>BYDB_3_S2</t>
  </si>
  <si>
    <t>BYBA_3_S2</t>
  </si>
  <si>
    <t>BYBA_3_S1</t>
  </si>
  <si>
    <t>BYCA_3_S2</t>
  </si>
  <si>
    <t>BYDC_3_S1</t>
  </si>
  <si>
    <t>BYDC_3_S2</t>
  </si>
  <si>
    <t>BYDC_8_S2</t>
  </si>
  <si>
    <t>BYDC_8_S1</t>
  </si>
  <si>
    <t>BYBC_3_S2</t>
  </si>
  <si>
    <t>BYDA_3_S2</t>
  </si>
  <si>
    <t>BYDC_6_S2</t>
  </si>
  <si>
    <t>BYBA_15_S1</t>
  </si>
  <si>
    <t>BYAB_2_S1</t>
  </si>
  <si>
    <t>BYDA_6_S2</t>
  </si>
  <si>
    <t>BYAB_2_S2</t>
  </si>
  <si>
    <t>BYAC_11_S2</t>
  </si>
  <si>
    <t>BYAC_11_S1</t>
  </si>
  <si>
    <t>BYAC_2_S1</t>
  </si>
  <si>
    <t>BYAD_2_S2</t>
  </si>
  <si>
    <t>BYAD_2_S1</t>
  </si>
  <si>
    <t>BYBA_15_S2</t>
  </si>
  <si>
    <t>BYCA_9_S1</t>
  </si>
  <si>
    <t>BYAC_2_S2</t>
  </si>
  <si>
    <t>BYDC_13_S2</t>
  </si>
  <si>
    <t>BYDC_13_S1</t>
  </si>
  <si>
    <t>BYDA_9_S2</t>
  </si>
  <si>
    <t>BYDB_4_S1</t>
  </si>
  <si>
    <t>BYDA_8_S2</t>
  </si>
  <si>
    <t>BYDA_8_S1</t>
  </si>
  <si>
    <t>BYDA_6_S1</t>
  </si>
  <si>
    <t>BYDC_6_S1</t>
  </si>
  <si>
    <t>BYDB_4_S2</t>
  </si>
  <si>
    <t>BYCA_9_S2</t>
  </si>
  <si>
    <t>BYBD_3_EPC1</t>
  </si>
  <si>
    <t>BYBC_3_EPC2</t>
  </si>
  <si>
    <t>BYBC_3_EPC1</t>
  </si>
  <si>
    <t>BYDA_3_EPC1</t>
  </si>
  <si>
    <t>BYDB_3_EPC1</t>
  </si>
  <si>
    <t>BYDA_3_EPC2</t>
  </si>
  <si>
    <t>BYBD_3_EPC2</t>
  </si>
  <si>
    <t>BYDB_3_EPC2</t>
  </si>
  <si>
    <t>BYCB_3_EPC1</t>
  </si>
  <si>
    <t>BYDC_8_EPC1</t>
  </si>
  <si>
    <t>BYBA_3_EPC1</t>
  </si>
  <si>
    <t>BYBA_3_EPC2</t>
  </si>
  <si>
    <t>BYCD_5_EPC2</t>
  </si>
  <si>
    <t>BYCD_5_EPC1</t>
  </si>
  <si>
    <t>BYCA_3_EPC1</t>
  </si>
  <si>
    <t>BYCA_3_EPC2</t>
  </si>
  <si>
    <t>BYDC_3_EPC1</t>
  </si>
  <si>
    <t>BYDC_3_EPC2</t>
  </si>
  <si>
    <t>BYAB_2_EPC3</t>
  </si>
  <si>
    <t>BYCB_3_EPC2</t>
  </si>
  <si>
    <t>BYAB_2_EPC4</t>
  </si>
  <si>
    <t>BYDA_6_EPC1</t>
  </si>
  <si>
    <t>BYAB_2_EPC2</t>
  </si>
  <si>
    <t>BYAC_11_EPC1</t>
  </si>
  <si>
    <t>BYAC_11_EPC2</t>
  </si>
  <si>
    <t>BYBA_15_EPC2</t>
  </si>
  <si>
    <t>BYBA_15_EPC1</t>
  </si>
  <si>
    <t>BYCA_9_EPC1</t>
  </si>
  <si>
    <t>BYCA_9_EPC2</t>
  </si>
  <si>
    <t>BYDC_13_EPC1</t>
  </si>
  <si>
    <t>BYDC_13_EPC2</t>
  </si>
  <si>
    <t>BYDA_8_EPC1</t>
  </si>
  <si>
    <t>BYDA_8_EPC2</t>
  </si>
  <si>
    <t>BYDA_6_EPC2</t>
  </si>
  <si>
    <t>BYDB_4_EPC1</t>
  </si>
  <si>
    <t>BYDB_4_EPC2</t>
  </si>
  <si>
    <t>BYDC_6_EPC1</t>
  </si>
  <si>
    <t>BYDC_6_EPC2</t>
  </si>
  <si>
    <t>BYAC_2_EPC1</t>
  </si>
  <si>
    <t>BYAC_2_EPC2</t>
  </si>
  <si>
    <t>BYAD_2_EPC1</t>
  </si>
  <si>
    <t>BYAD_2_EPC2</t>
  </si>
  <si>
    <t>BYAB_2_EPC1</t>
  </si>
  <si>
    <t>BYDC_8_EPC2</t>
  </si>
  <si>
    <t>Customer:</t>
  </si>
  <si>
    <t>FedEx Ground</t>
  </si>
  <si>
    <t>Conveyor</t>
  </si>
  <si>
    <t>Type of</t>
  </si>
  <si>
    <t>Rework Stage</t>
  </si>
  <si>
    <t>Width</t>
  </si>
  <si>
    <t>Length</t>
  </si>
  <si>
    <t>Elevation</t>
  </si>
  <si>
    <t>Supt.</t>
  </si>
  <si>
    <t>Drive</t>
  </si>
  <si>
    <t>Motor</t>
  </si>
  <si>
    <t>Pulley</t>
  </si>
  <si>
    <t>Belting</t>
  </si>
  <si>
    <t>Roll</t>
  </si>
  <si>
    <t>Side Guard</t>
  </si>
  <si>
    <t>Bottom</t>
  </si>
  <si>
    <t>Pneun.</t>
  </si>
  <si>
    <t>PPH</t>
  </si>
  <si>
    <t>Number</t>
  </si>
  <si>
    <t>B/B</t>
  </si>
  <si>
    <t>Ft.</t>
  </si>
  <si>
    <t>In.</t>
  </si>
  <si>
    <t>Feed</t>
  </si>
  <si>
    <t>Disch</t>
  </si>
  <si>
    <t>Elev.</t>
  </si>
  <si>
    <t>IB</t>
  </si>
  <si>
    <t>OB</t>
  </si>
  <si>
    <t>Mode</t>
  </si>
  <si>
    <t>Type</t>
  </si>
  <si>
    <t>Hp</t>
  </si>
  <si>
    <t>Size</t>
  </si>
  <si>
    <t>Center</t>
  </si>
  <si>
    <t>Ht.</t>
  </si>
  <si>
    <t>Guard</t>
  </si>
  <si>
    <t>Divtrs</t>
  </si>
  <si>
    <t>Override</t>
  </si>
  <si>
    <t>do not erase</t>
  </si>
  <si>
    <t>P-1</t>
  </si>
  <si>
    <t>P-2</t>
  </si>
  <si>
    <t>Existing</t>
  </si>
  <si>
    <t>P-3</t>
  </si>
  <si>
    <t>New</t>
  </si>
  <si>
    <t>P-4</t>
  </si>
  <si>
    <t>P-5</t>
  </si>
  <si>
    <t>P-6</t>
  </si>
  <si>
    <t>P-7</t>
  </si>
  <si>
    <t>P-8</t>
  </si>
  <si>
    <t>P-9</t>
  </si>
  <si>
    <t>P-10</t>
  </si>
  <si>
    <t>P-11</t>
  </si>
  <si>
    <t>P-12</t>
  </si>
  <si>
    <t>P-13</t>
  </si>
  <si>
    <t>P-14</t>
  </si>
  <si>
    <t>P-15</t>
  </si>
  <si>
    <t>P-16</t>
  </si>
  <si>
    <t>P-17</t>
  </si>
  <si>
    <t>P-18</t>
  </si>
  <si>
    <t>P-19</t>
  </si>
  <si>
    <t>P-20</t>
  </si>
  <si>
    <t>P-21</t>
  </si>
  <si>
    <t>P-22</t>
  </si>
  <si>
    <t>P-23</t>
  </si>
  <si>
    <t>P-24</t>
  </si>
  <si>
    <t>P-25</t>
  </si>
  <si>
    <t>P-26</t>
  </si>
  <si>
    <t>P-27</t>
  </si>
  <si>
    <t>P-28</t>
  </si>
  <si>
    <t>P-29</t>
  </si>
  <si>
    <t>P-30</t>
  </si>
  <si>
    <t>P-31</t>
  </si>
  <si>
    <t>P-32</t>
  </si>
  <si>
    <t>P-33</t>
  </si>
  <si>
    <t>P-34</t>
  </si>
  <si>
    <t>P-35</t>
  </si>
  <si>
    <t>P-36</t>
  </si>
  <si>
    <t>P-37</t>
  </si>
  <si>
    <t>P-38</t>
  </si>
  <si>
    <t>P-39</t>
  </si>
  <si>
    <t>P-40</t>
  </si>
  <si>
    <t>P-41</t>
  </si>
  <si>
    <t>P-42</t>
  </si>
  <si>
    <t>P-43</t>
  </si>
  <si>
    <t>P-44</t>
  </si>
  <si>
    <t>P-45</t>
  </si>
  <si>
    <t>P-46</t>
  </si>
  <si>
    <t>P-47</t>
  </si>
  <si>
    <t>P-48</t>
  </si>
  <si>
    <t>P-49</t>
  </si>
  <si>
    <t>P-50</t>
  </si>
  <si>
    <t>P-51</t>
  </si>
  <si>
    <t>P-52</t>
  </si>
  <si>
    <t>P-53</t>
  </si>
  <si>
    <t>P-54</t>
  </si>
  <si>
    <t>P-55</t>
  </si>
  <si>
    <t>P-56</t>
  </si>
  <si>
    <t>P-57</t>
  </si>
  <si>
    <t>P-58</t>
  </si>
  <si>
    <t>P-59</t>
  </si>
  <si>
    <t>P-60</t>
  </si>
  <si>
    <t>P-61</t>
  </si>
  <si>
    <t>P-62</t>
  </si>
  <si>
    <t>P-63</t>
  </si>
  <si>
    <t>P-64</t>
  </si>
  <si>
    <t>P-65</t>
  </si>
  <si>
    <t>P-66</t>
  </si>
  <si>
    <t>P-67</t>
  </si>
  <si>
    <t>P-68</t>
  </si>
  <si>
    <t>P-69</t>
  </si>
  <si>
    <t>P-70</t>
  </si>
  <si>
    <t>P-71</t>
  </si>
  <si>
    <t>P-72</t>
  </si>
  <si>
    <t>P-73</t>
  </si>
  <si>
    <t>P-74</t>
  </si>
  <si>
    <t>P-75</t>
  </si>
  <si>
    <t>P-76</t>
  </si>
  <si>
    <t>P-77</t>
  </si>
  <si>
    <t>P-78</t>
  </si>
  <si>
    <t>P-79</t>
  </si>
  <si>
    <t>P-80</t>
  </si>
  <si>
    <t>P-81</t>
  </si>
  <si>
    <t>P-82</t>
  </si>
  <si>
    <t>P-83</t>
  </si>
  <si>
    <t>P-84</t>
  </si>
  <si>
    <t>P-85</t>
  </si>
  <si>
    <t>P-86</t>
  </si>
  <si>
    <t>P-87</t>
  </si>
  <si>
    <t>P-88</t>
  </si>
  <si>
    <t>P-89</t>
  </si>
  <si>
    <t>P-90</t>
  </si>
  <si>
    <t>P-91</t>
  </si>
  <si>
    <t>P-92</t>
  </si>
  <si>
    <t>P-93</t>
  </si>
  <si>
    <t>P-94</t>
  </si>
  <si>
    <t>P-95</t>
  </si>
  <si>
    <t>P-96</t>
  </si>
  <si>
    <t>P-97</t>
  </si>
  <si>
    <t>P-98</t>
  </si>
  <si>
    <t>P-99</t>
  </si>
  <si>
    <t>P-100</t>
  </si>
  <si>
    <t>P-101</t>
  </si>
  <si>
    <t>P-102</t>
  </si>
  <si>
    <t>P-103</t>
  </si>
  <si>
    <t>P-104</t>
  </si>
  <si>
    <t>P-105</t>
  </si>
  <si>
    <t>P-106</t>
  </si>
  <si>
    <t>P-107</t>
  </si>
  <si>
    <t>P-108</t>
  </si>
  <si>
    <t>P-109</t>
  </si>
  <si>
    <t>P-110</t>
  </si>
  <si>
    <t>P-111</t>
  </si>
  <si>
    <t>P-112</t>
  </si>
  <si>
    <t>P-113</t>
  </si>
  <si>
    <t>P-114</t>
  </si>
  <si>
    <t>P-115</t>
  </si>
  <si>
    <t>P-116</t>
  </si>
  <si>
    <t>P-117</t>
  </si>
  <si>
    <t>P-118</t>
  </si>
  <si>
    <t>P-119</t>
  </si>
  <si>
    <t>P-120</t>
  </si>
  <si>
    <t>P-121</t>
  </si>
  <si>
    <t>P-122</t>
  </si>
  <si>
    <t>P-123</t>
  </si>
  <si>
    <t>P-124</t>
  </si>
  <si>
    <t>P-125</t>
  </si>
  <si>
    <t>P-126</t>
  </si>
  <si>
    <t>P-127</t>
  </si>
  <si>
    <t>P-128</t>
  </si>
  <si>
    <t>P-129</t>
  </si>
  <si>
    <t>P-130</t>
  </si>
  <si>
    <t>P-131</t>
  </si>
  <si>
    <t>P-132</t>
  </si>
  <si>
    <t>P-133</t>
  </si>
  <si>
    <t>P-134</t>
  </si>
  <si>
    <t>P-135</t>
  </si>
  <si>
    <t>P-136</t>
  </si>
  <si>
    <t>P-137</t>
  </si>
  <si>
    <t>P-138</t>
  </si>
  <si>
    <t>P-139</t>
  </si>
  <si>
    <t>P-140</t>
  </si>
  <si>
    <t>P-141</t>
  </si>
  <si>
    <t>P-142</t>
  </si>
  <si>
    <t>P-143</t>
  </si>
  <si>
    <t>P-144</t>
  </si>
  <si>
    <t>P-145</t>
  </si>
  <si>
    <t>P-146</t>
  </si>
  <si>
    <t>P-147</t>
  </si>
  <si>
    <t>P-148</t>
  </si>
  <si>
    <t>P-149</t>
  </si>
  <si>
    <t>P-150</t>
  </si>
  <si>
    <t>Equipment</t>
  </si>
  <si>
    <t>Type of Equipment</t>
  </si>
  <si>
    <t>Qty</t>
  </si>
  <si>
    <t>Areas Relocated</t>
  </si>
  <si>
    <t>Distance</t>
  </si>
  <si>
    <t>From</t>
  </si>
  <si>
    <t>To</t>
  </si>
  <si>
    <t xml:space="preserve">Relocated </t>
  </si>
  <si>
    <t>Spare Parts</t>
  </si>
  <si>
    <t>Salvaged Spare Part List</t>
  </si>
  <si>
    <t>Palletized</t>
  </si>
  <si>
    <t>Conv</t>
  </si>
  <si>
    <t>Slave</t>
  </si>
  <si>
    <t>Lowest</t>
  </si>
  <si>
    <t xml:space="preserve">Highest </t>
  </si>
  <si>
    <t>Pkg</t>
  </si>
  <si>
    <t>Frctn</t>
  </si>
  <si>
    <t>Weight</t>
  </si>
  <si>
    <t>Reducer</t>
  </si>
  <si>
    <t>Chain</t>
  </si>
  <si>
    <t>Live</t>
  </si>
  <si>
    <t>Dead</t>
  </si>
  <si>
    <t>Overcome</t>
  </si>
  <si>
    <t>Raise Load</t>
  </si>
  <si>
    <t>Operate</t>
  </si>
  <si>
    <t>Package</t>
  </si>
  <si>
    <t>Effective</t>
  </si>
  <si>
    <t>Needed</t>
  </si>
  <si>
    <t>Required</t>
  </si>
  <si>
    <t>HP Calculation</t>
  </si>
  <si>
    <t>Pulley Calculation</t>
  </si>
  <si>
    <t>Num</t>
  </si>
  <si>
    <t>FPM</t>
  </si>
  <si>
    <t>Fctr</t>
  </si>
  <si>
    <t>of Belt</t>
  </si>
  <si>
    <t>Effcny</t>
  </si>
  <si>
    <t>Utilizn Fctr</t>
  </si>
  <si>
    <t>Load</t>
  </si>
  <si>
    <t>Friction HP</t>
  </si>
  <si>
    <t>HP</t>
  </si>
  <si>
    <t>Hitch HP</t>
  </si>
  <si>
    <t>Diversion HP</t>
  </si>
  <si>
    <t>Slave HP</t>
  </si>
  <si>
    <t>Belt Pull</t>
  </si>
  <si>
    <t>To Use</t>
  </si>
  <si>
    <t>Diameter</t>
  </si>
  <si>
    <t>Low</t>
  </si>
  <si>
    <t>High</t>
  </si>
  <si>
    <t>Use</t>
  </si>
  <si>
    <t>ACC-1001</t>
  </si>
  <si>
    <t>1-Sided Load Chart Holder</t>
  </si>
  <si>
    <t>"Split Conveyor"</t>
  </si>
  <si>
    <t>ACC-1002</t>
  </si>
  <si>
    <t>1-Sided Split Chart Holder</t>
  </si>
  <si>
    <t>ACC-1003</t>
  </si>
  <si>
    <t>2-Sided Split Chart Holder</t>
  </si>
  <si>
    <t>ACC-1006</t>
  </si>
  <si>
    <t>2-Sided Load Chart Holder</t>
  </si>
  <si>
    <t>ACC-1008</t>
  </si>
  <si>
    <t>HD Comingle LCH Holder</t>
  </si>
  <si>
    <t>ACC-2002</t>
  </si>
  <si>
    <t>Tool Balancer</t>
  </si>
  <si>
    <t>ACC-4001</t>
  </si>
  <si>
    <t>Package Paddle</t>
  </si>
  <si>
    <t>ACC-4002</t>
  </si>
  <si>
    <t>Package Plunger</t>
  </si>
  <si>
    <t>ACC-4004</t>
  </si>
  <si>
    <t>Vertical Rain Shield Dispenser</t>
  </si>
  <si>
    <t>ACC-4006</t>
  </si>
  <si>
    <t>Accessor Holder (Tape Gun or Package Paddle)</t>
  </si>
  <si>
    <t>BMP-2001</t>
  </si>
  <si>
    <t>Straight Truck Bumper</t>
  </si>
  <si>
    <t>CON-1002</t>
  </si>
  <si>
    <t>Turning Drum</t>
  </si>
  <si>
    <t>CON-3001</t>
  </si>
  <si>
    <t>Conveyor Handrail</t>
  </si>
  <si>
    <t>DIV-1001</t>
  </si>
  <si>
    <t>45º Delta Diverter (D1)</t>
  </si>
  <si>
    <t>DIV-1002</t>
  </si>
  <si>
    <t>30º x 25% Delta Diverter (D2)</t>
  </si>
  <si>
    <t>DIV-1003</t>
  </si>
  <si>
    <t>Scoop Diverter (D3)</t>
  </si>
  <si>
    <t>DIV-1004</t>
  </si>
  <si>
    <t>Adj. LH Diverter (D4)</t>
  </si>
  <si>
    <t>DIV-1005</t>
  </si>
  <si>
    <t>Belt Transition Diverter (D5)</t>
  </si>
  <si>
    <t>DIV-1007</t>
  </si>
  <si>
    <t>Dual Position Diverter (D7)</t>
  </si>
  <si>
    <t>DIV-1008</t>
  </si>
  <si>
    <t>30º x 40% Delta Diverter (D8)</t>
  </si>
  <si>
    <t>DIV-1009</t>
  </si>
  <si>
    <t>Manual Scoop Diverter (D9)</t>
  </si>
  <si>
    <t>SML-1002</t>
  </si>
  <si>
    <t>Smalls Rectangular Bin (4x6)</t>
  </si>
  <si>
    <t>SML-1006</t>
  </si>
  <si>
    <t>Smalls Circular Bin (6x6)</t>
  </si>
  <si>
    <t>SML-1007</t>
  </si>
  <si>
    <t>Smalls Chute</t>
  </si>
  <si>
    <t>SML-3002</t>
  </si>
  <si>
    <t>Smalls Tote Rack</t>
  </si>
  <si>
    <t>SWK-0000</t>
  </si>
  <si>
    <t>Strong Arm Vertical Arm &amp; Painted Post</t>
  </si>
  <si>
    <t>SWK-2001</t>
  </si>
  <si>
    <t>SWAK Stand</t>
  </si>
  <si>
    <t>SWK-3001</t>
  </si>
  <si>
    <t>SWAK Keystation Tilt Assembly</t>
  </si>
  <si>
    <t>SWK-5001</t>
  </si>
  <si>
    <t>SWAK IV Controller Stand</t>
  </si>
  <si>
    <t>TFR-1003</t>
  </si>
  <si>
    <t>Transfer Chute (8" drop)</t>
  </si>
  <si>
    <t>TFR-1004</t>
  </si>
  <si>
    <t>Transfer Chute (10" drop)</t>
  </si>
  <si>
    <t>TFR-1005</t>
  </si>
  <si>
    <t>Relief Chute</t>
  </si>
  <si>
    <t>TFR-2002</t>
  </si>
  <si>
    <t>Gap Filler Plates</t>
  </si>
  <si>
    <t>LVHV-FAN</t>
  </si>
  <si>
    <t>Under Fan Support Kit</t>
  </si>
  <si>
    <t>T-RAIL</t>
  </si>
  <si>
    <t>T-Rail for Vanline</t>
  </si>
  <si>
    <t>UNL-1007</t>
  </si>
  <si>
    <t>Van Unloader</t>
  </si>
  <si>
    <t>MISC-1</t>
  </si>
  <si>
    <t>Sort Fans (18")</t>
  </si>
  <si>
    <t>MISC-2</t>
  </si>
  <si>
    <t>Bollards</t>
  </si>
  <si>
    <t>MISC-3</t>
  </si>
  <si>
    <t>Battery-Powered Exit Signs</t>
  </si>
  <si>
    <t>MISC-4</t>
  </si>
  <si>
    <t>Flexco Transfer Plates</t>
  </si>
  <si>
    <t>BS1_005</t>
  </si>
  <si>
    <t>PS10_1</t>
  </si>
  <si>
    <t>Powered_Belted</t>
  </si>
  <si>
    <t>RPH3200BXB_FR</t>
  </si>
  <si>
    <t>36" SG, Bi_directional</t>
  </si>
  <si>
    <t>BS1_010</t>
  </si>
  <si>
    <t>PS10_2</t>
  </si>
  <si>
    <t>BS1_011</t>
  </si>
  <si>
    <t>PS10_3</t>
  </si>
  <si>
    <t>BS1_015_CH</t>
  </si>
  <si>
    <t>PS10_4CH</t>
  </si>
  <si>
    <t>BS1_020</t>
  </si>
  <si>
    <t>PS10_5</t>
  </si>
  <si>
    <t>BS1_020_CH1</t>
  </si>
  <si>
    <t>PS10_5CH1</t>
  </si>
  <si>
    <t>BS1_020_CH2</t>
  </si>
  <si>
    <t>PS10_5CH2</t>
  </si>
  <si>
    <t>BS1_020_CH3</t>
  </si>
  <si>
    <t>PS10_5CH3</t>
  </si>
  <si>
    <t>BS1_020_CH4</t>
  </si>
  <si>
    <t>PS10_5CH5</t>
  </si>
  <si>
    <t>BS1_020_DIV1</t>
  </si>
  <si>
    <t>PS10_5DIV1</t>
  </si>
  <si>
    <t>BS1_020_DIV2</t>
  </si>
  <si>
    <t>PS10_5DIV2</t>
  </si>
  <si>
    <t>BS1_020_DIV3</t>
  </si>
  <si>
    <t>PS10_5DIV3</t>
  </si>
  <si>
    <t>BS1_020_DIV4</t>
  </si>
  <si>
    <t>PS10_5DIV5</t>
  </si>
  <si>
    <t>BS1_025_CH</t>
  </si>
  <si>
    <t>PS10_6CH</t>
  </si>
  <si>
    <t>BS2_005</t>
  </si>
  <si>
    <t>PS11_1</t>
  </si>
  <si>
    <t>BS2_010</t>
  </si>
  <si>
    <t>PS11_2</t>
  </si>
  <si>
    <t>BS2_015</t>
  </si>
  <si>
    <t>PS11_3</t>
  </si>
  <si>
    <t>BS2_020</t>
  </si>
  <si>
    <t>PS11_4</t>
  </si>
  <si>
    <t>_</t>
  </si>
  <si>
    <t>BS2_025_CH</t>
  </si>
  <si>
    <t>PS11_5CH</t>
  </si>
  <si>
    <t>BS2_030</t>
  </si>
  <si>
    <t>PS11_6</t>
  </si>
  <si>
    <t>BS2_035</t>
  </si>
  <si>
    <t>PS11_7</t>
  </si>
  <si>
    <t>BS2_040</t>
  </si>
  <si>
    <t>PS11_8</t>
  </si>
  <si>
    <t>BS2_045</t>
  </si>
  <si>
    <t>PS11_9</t>
  </si>
  <si>
    <t>BS2_050_CH</t>
  </si>
  <si>
    <t>PS11_10CH</t>
  </si>
  <si>
    <t>BS2_055</t>
  </si>
  <si>
    <t>PS11_11</t>
  </si>
  <si>
    <t>BS2_055_CH1</t>
  </si>
  <si>
    <t>PS11_11CH1</t>
  </si>
  <si>
    <t>BS2_055_CH2</t>
  </si>
  <si>
    <t>PS11_11CH2</t>
  </si>
  <si>
    <t>BS2_055_CH3</t>
  </si>
  <si>
    <t>PS11_11CH3</t>
  </si>
  <si>
    <t>BS2_055_CH4</t>
  </si>
  <si>
    <t>PS11_11CH4</t>
  </si>
  <si>
    <t>BS2_055_CH5</t>
  </si>
  <si>
    <t>PS11_11CH5</t>
  </si>
  <si>
    <t>BS2_055_CH6</t>
  </si>
  <si>
    <t>PS11_11CH6</t>
  </si>
  <si>
    <t>BS2_055_DIV1</t>
  </si>
  <si>
    <t>PS11_11DIV1</t>
  </si>
  <si>
    <t>BS2_055_DIV2</t>
  </si>
  <si>
    <t>PS11_11DIV2</t>
  </si>
  <si>
    <t>BS2_055_DIV3</t>
  </si>
  <si>
    <t>PS11_11DIV3</t>
  </si>
  <si>
    <t>BS2_055_DIV4</t>
  </si>
  <si>
    <t>PS11_11DIV4</t>
  </si>
  <si>
    <t>BS2_055_DIV5</t>
  </si>
  <si>
    <t>PS11_11DIV5</t>
  </si>
  <si>
    <t>BS2_055_DIV6</t>
  </si>
  <si>
    <t>PS11_11DIV6</t>
  </si>
  <si>
    <t>BS2_060_CH</t>
  </si>
  <si>
    <t>PS1_12CH</t>
  </si>
  <si>
    <t>BS3_005</t>
  </si>
  <si>
    <t>PS8_1</t>
  </si>
  <si>
    <t>BS3_010</t>
  </si>
  <si>
    <t>PS8_2</t>
  </si>
  <si>
    <t>BS3_015_CH</t>
  </si>
  <si>
    <t>PS8_3CH</t>
  </si>
  <si>
    <t>BS3_020</t>
  </si>
  <si>
    <t>PS8_4</t>
  </si>
  <si>
    <t>BS3_025</t>
  </si>
  <si>
    <t>PS8_5</t>
  </si>
  <si>
    <t>BS3_030</t>
  </si>
  <si>
    <t>PS8_6</t>
  </si>
  <si>
    <t>BS3_040</t>
  </si>
  <si>
    <t>PS8_8</t>
  </si>
  <si>
    <t>BS3_045</t>
  </si>
  <si>
    <t>PS8_9</t>
  </si>
  <si>
    <t>BS3_050_CH</t>
  </si>
  <si>
    <t>PS8_10CH</t>
  </si>
  <si>
    <t>BS3_055</t>
  </si>
  <si>
    <t>PS8_11</t>
  </si>
  <si>
    <t>BS3_055_CH1</t>
  </si>
  <si>
    <t>PS8_11CH1</t>
  </si>
  <si>
    <t>BS3_055_CH2</t>
  </si>
  <si>
    <t>PS8_11CH2</t>
  </si>
  <si>
    <t>BS3_055_CH3</t>
  </si>
  <si>
    <t>PS8_11CH3</t>
  </si>
  <si>
    <t>BS3_055_CH4</t>
  </si>
  <si>
    <t>PS8_11CH4</t>
  </si>
  <si>
    <t>BS3_055_DIV1</t>
  </si>
  <si>
    <t>PS8_11DIV1</t>
  </si>
  <si>
    <t>BS3_055_DIV2</t>
  </si>
  <si>
    <t>PS8_11DIV2</t>
  </si>
  <si>
    <t>BS3_055_DIV3</t>
  </si>
  <si>
    <t>PS8_11DIV3</t>
  </si>
  <si>
    <t>BS3_055_DIV4</t>
  </si>
  <si>
    <t>PS8_11DIV4</t>
  </si>
  <si>
    <t>BS3_060_CH</t>
  </si>
  <si>
    <t>PS8_12CH</t>
  </si>
  <si>
    <t>BS4_005_CH</t>
  </si>
  <si>
    <t>PS9_1CH</t>
  </si>
  <si>
    <t>BS4_010</t>
  </si>
  <si>
    <t>PS9_2</t>
  </si>
  <si>
    <t>BS4_015</t>
  </si>
  <si>
    <t>PS9_3</t>
  </si>
  <si>
    <t>BS4_015_CH1</t>
  </si>
  <si>
    <t>PS9_3CH1</t>
  </si>
  <si>
    <t>BS4_015_CH2</t>
  </si>
  <si>
    <t>PS9_3CH2</t>
  </si>
  <si>
    <t>BS4_015_CH3</t>
  </si>
  <si>
    <t>PS9_3CH3</t>
  </si>
  <si>
    <t>BS4_015_CH4</t>
  </si>
  <si>
    <t>PS9_3CH4</t>
  </si>
  <si>
    <t>BS4_015_DIV1</t>
  </si>
  <si>
    <t>PS9_3DIV1</t>
  </si>
  <si>
    <t>BS4_015_DIV2</t>
  </si>
  <si>
    <t>PS9_3DIV2</t>
  </si>
  <si>
    <t>BS4_015_DIV3</t>
  </si>
  <si>
    <t>PS9_3DIV3</t>
  </si>
  <si>
    <t>BS4_015_DIV4</t>
  </si>
  <si>
    <t>PS9_3DIV4</t>
  </si>
  <si>
    <t>BS4_020_CH</t>
  </si>
  <si>
    <t>PS9_4CH</t>
  </si>
  <si>
    <t>BYPASS VS_A</t>
  </si>
  <si>
    <t>BYA_110</t>
  </si>
  <si>
    <t>BYAB_2</t>
  </si>
  <si>
    <t>BYA_115</t>
  </si>
  <si>
    <t>BYAB_3</t>
  </si>
  <si>
    <t>CURVE _ 90 DEG</t>
  </si>
  <si>
    <t>BYA_120</t>
  </si>
  <si>
    <t>BYAB_4</t>
  </si>
  <si>
    <t>BYA_125</t>
  </si>
  <si>
    <t>BYAB_5</t>
  </si>
  <si>
    <t>BYA_130</t>
  </si>
  <si>
    <t>BYAB_6</t>
  </si>
  <si>
    <t>HSQ_C</t>
  </si>
  <si>
    <t>NSL_11ESBV</t>
  </si>
  <si>
    <t>BYA_135</t>
  </si>
  <si>
    <t>BYAB_7</t>
  </si>
  <si>
    <t>BYA_140</t>
  </si>
  <si>
    <t>BYAB_8</t>
  </si>
  <si>
    <t>BYA_145</t>
  </si>
  <si>
    <t>BYAB_9</t>
  </si>
  <si>
    <t>CURVE _ 60 DEG</t>
  </si>
  <si>
    <t>BYA_150</t>
  </si>
  <si>
    <t>BYAB_10</t>
  </si>
  <si>
    <t>BYA_155</t>
  </si>
  <si>
    <t>BYAB_11</t>
  </si>
  <si>
    <t>BYA_160</t>
  </si>
  <si>
    <t>BYAB_12</t>
  </si>
  <si>
    <t>BYA_165</t>
  </si>
  <si>
    <t>BYAB_13</t>
  </si>
  <si>
    <t>BYA_170</t>
  </si>
  <si>
    <t>BYAB_14</t>
  </si>
  <si>
    <t>BYA_175</t>
  </si>
  <si>
    <t>BYAB_15</t>
  </si>
  <si>
    <t>BYA_210</t>
  </si>
  <si>
    <t>BYAD_2</t>
  </si>
  <si>
    <t>BYA_215</t>
  </si>
  <si>
    <t>BYAD_3</t>
  </si>
  <si>
    <t>BYA_220</t>
  </si>
  <si>
    <t>BYAD_4</t>
  </si>
  <si>
    <t>BYA_225</t>
  </si>
  <si>
    <t>BYAD_5</t>
  </si>
  <si>
    <t>BYA_230</t>
  </si>
  <si>
    <t>BYAD_6</t>
  </si>
  <si>
    <t>BYA_235</t>
  </si>
  <si>
    <t>BYAD_7</t>
  </si>
  <si>
    <t>BYA_240</t>
  </si>
  <si>
    <t>BYAD_8</t>
  </si>
  <si>
    <t>BYA_245</t>
  </si>
  <si>
    <t>BYAD_9</t>
  </si>
  <si>
    <t>BYA_310</t>
  </si>
  <si>
    <t>BYAC_2</t>
  </si>
  <si>
    <t>BYA_315</t>
  </si>
  <si>
    <t>BYAC_3</t>
  </si>
  <si>
    <t>BYA_320</t>
  </si>
  <si>
    <t>BYAC_4</t>
  </si>
  <si>
    <t>BYA_325</t>
  </si>
  <si>
    <t>BYAC_5</t>
  </si>
  <si>
    <t>BYA_330</t>
  </si>
  <si>
    <t>BYAC_6</t>
  </si>
  <si>
    <t>BYA_335</t>
  </si>
  <si>
    <t>BYAC_7</t>
  </si>
  <si>
    <t>BYA_340</t>
  </si>
  <si>
    <t>BYAC_8</t>
  </si>
  <si>
    <t>BYA_345</t>
  </si>
  <si>
    <t>BYAC_9</t>
  </si>
  <si>
    <t>BYA_350</t>
  </si>
  <si>
    <t>BYAC_10</t>
  </si>
  <si>
    <t>CURVE _ 180 DEG</t>
  </si>
  <si>
    <t>BYA_355</t>
  </si>
  <si>
    <t>BYAC_11</t>
  </si>
  <si>
    <t>BYPASS VS_B</t>
  </si>
  <si>
    <t>BYB_110</t>
  </si>
  <si>
    <t>BYBD_2</t>
  </si>
  <si>
    <t>BYB_115</t>
  </si>
  <si>
    <t>BYBD_3</t>
  </si>
  <si>
    <t>BYB_120</t>
  </si>
  <si>
    <t>BYBD_4</t>
  </si>
  <si>
    <t>BYB_125</t>
  </si>
  <si>
    <t>BYBD_5</t>
  </si>
  <si>
    <t>BYB_130</t>
  </si>
  <si>
    <t>BYBD_6</t>
  </si>
  <si>
    <t>BYB_135</t>
  </si>
  <si>
    <t>BYBD_7</t>
  </si>
  <si>
    <t>BYB_140</t>
  </si>
  <si>
    <t>BYBD_8</t>
  </si>
  <si>
    <t>BYB_145</t>
  </si>
  <si>
    <t>BYBD_9</t>
  </si>
  <si>
    <t>BYB_150</t>
  </si>
  <si>
    <t>BYBD_10</t>
  </si>
  <si>
    <t>BYB_155</t>
  </si>
  <si>
    <t>BYBD_11</t>
  </si>
  <si>
    <t>BYB_160</t>
  </si>
  <si>
    <t>BYBD_12</t>
  </si>
  <si>
    <t>BYB_165</t>
  </si>
  <si>
    <t>BYBD_13</t>
  </si>
  <si>
    <t>BYB_170</t>
  </si>
  <si>
    <t>BYBD_14</t>
  </si>
  <si>
    <t>BYB_210</t>
  </si>
  <si>
    <t>BYBC_2</t>
  </si>
  <si>
    <t>BYB_215</t>
  </si>
  <si>
    <t>BYBC_3</t>
  </si>
  <si>
    <t>BYB_220</t>
  </si>
  <si>
    <t>BYBC_4</t>
  </si>
  <si>
    <t>BYB_225</t>
  </si>
  <si>
    <t>BYBC_5</t>
  </si>
  <si>
    <t>BYB_230</t>
  </si>
  <si>
    <t>BYBC_6</t>
  </si>
  <si>
    <t>BYB_235</t>
  </si>
  <si>
    <t>BYBC_7</t>
  </si>
  <si>
    <t>BYB_240</t>
  </si>
  <si>
    <t>BYBC_8</t>
  </si>
  <si>
    <t>BYB_245</t>
  </si>
  <si>
    <t>BYBC_9</t>
  </si>
  <si>
    <t>BYB_250</t>
  </si>
  <si>
    <t>BYBC_10</t>
  </si>
  <si>
    <t>BYB_310</t>
  </si>
  <si>
    <t>BYBA_2</t>
  </si>
  <si>
    <t>BYB_315</t>
  </si>
  <si>
    <t>BYBA_3</t>
  </si>
  <si>
    <t>BYB_320</t>
  </si>
  <si>
    <t>BYBA_4</t>
  </si>
  <si>
    <t>BYB_325</t>
  </si>
  <si>
    <t>BYBA_5</t>
  </si>
  <si>
    <t>BYB_330</t>
  </si>
  <si>
    <t>BYBA_6</t>
  </si>
  <si>
    <t>BYB_335</t>
  </si>
  <si>
    <t>BYBA_7</t>
  </si>
  <si>
    <t>BYB_340</t>
  </si>
  <si>
    <t>BYBA_8</t>
  </si>
  <si>
    <t>BYB_345</t>
  </si>
  <si>
    <t>BYBA_9</t>
  </si>
  <si>
    <t>BYB_350</t>
  </si>
  <si>
    <t>BYBA_10</t>
  </si>
  <si>
    <t>BYB_355</t>
  </si>
  <si>
    <t>BYBA_11</t>
  </si>
  <si>
    <t>BYB_360</t>
  </si>
  <si>
    <t>BYBA_12</t>
  </si>
  <si>
    <t>BYB_365</t>
  </si>
  <si>
    <t>BYBA_13</t>
  </si>
  <si>
    <t>BYB_370</t>
  </si>
  <si>
    <t>BYBA_14</t>
  </si>
  <si>
    <t>BYB_375</t>
  </si>
  <si>
    <t>BYBA_15</t>
  </si>
  <si>
    <t>BYPASS VS_C</t>
  </si>
  <si>
    <t>BYC_110</t>
  </si>
  <si>
    <t>BYCD_2</t>
  </si>
  <si>
    <t>BYC_115</t>
  </si>
  <si>
    <t>BYCD_3</t>
  </si>
  <si>
    <t>BYC_120</t>
  </si>
  <si>
    <t>BYCD_4</t>
  </si>
  <si>
    <t>BYC_125</t>
  </si>
  <si>
    <t>BYCD_5</t>
  </si>
  <si>
    <t>BYC_130</t>
  </si>
  <si>
    <t>BYCD_6</t>
  </si>
  <si>
    <t>BYC_135</t>
  </si>
  <si>
    <t>BYCD_7</t>
  </si>
  <si>
    <t>BYC_140</t>
  </si>
  <si>
    <t>BYCD_8</t>
  </si>
  <si>
    <t>BYC_145</t>
  </si>
  <si>
    <t>BYCD_9</t>
  </si>
  <si>
    <t>BYC_150</t>
  </si>
  <si>
    <t>BYCD_10</t>
  </si>
  <si>
    <t>BYC_155</t>
  </si>
  <si>
    <t>BYCD_11</t>
  </si>
  <si>
    <t>BYC_160</t>
  </si>
  <si>
    <t>BYCD_12</t>
  </si>
  <si>
    <t>BYC_210</t>
  </si>
  <si>
    <t>BYCB_2</t>
  </si>
  <si>
    <t>BYC_215</t>
  </si>
  <si>
    <t>BYCB_3</t>
  </si>
  <si>
    <t>BYC_220</t>
  </si>
  <si>
    <t>BYCB_4</t>
  </si>
  <si>
    <t>BYC_225</t>
  </si>
  <si>
    <t>BYCB_5</t>
  </si>
  <si>
    <t>BYC_230</t>
  </si>
  <si>
    <t>BYCB_6</t>
  </si>
  <si>
    <t>BYC_235</t>
  </si>
  <si>
    <t>BYCB_7</t>
  </si>
  <si>
    <t>BYC_240</t>
  </si>
  <si>
    <t>BYCB_8</t>
  </si>
  <si>
    <t>BYC_245</t>
  </si>
  <si>
    <t>BYCB_9</t>
  </si>
  <si>
    <t>BYC_250</t>
  </si>
  <si>
    <t>BYCB_10</t>
  </si>
  <si>
    <t>BYC_310</t>
  </si>
  <si>
    <t>BYCA_2</t>
  </si>
  <si>
    <t>BYC_315</t>
  </si>
  <si>
    <t>BYCA_3</t>
  </si>
  <si>
    <t>BYC_320</t>
  </si>
  <si>
    <t>BYCA_4</t>
  </si>
  <si>
    <t>BYC_325</t>
  </si>
  <si>
    <t>BYCA_5</t>
  </si>
  <si>
    <t>BYC_330</t>
  </si>
  <si>
    <t>BYCA_6</t>
  </si>
  <si>
    <t>BYC_335</t>
  </si>
  <si>
    <t>BYCA_7</t>
  </si>
  <si>
    <t>BYC_340</t>
  </si>
  <si>
    <t>BYCA_8</t>
  </si>
  <si>
    <t>BYC_345</t>
  </si>
  <si>
    <t>BYCA_9</t>
  </si>
  <si>
    <t>BYPASS VS_D</t>
  </si>
  <si>
    <t>BYD_110</t>
  </si>
  <si>
    <t>BYDB_2</t>
  </si>
  <si>
    <t>BYD_115</t>
  </si>
  <si>
    <t>BYDB_3</t>
  </si>
  <si>
    <t>BYD_120</t>
  </si>
  <si>
    <t>BYDB_4</t>
  </si>
  <si>
    <t>BYD_125</t>
  </si>
  <si>
    <t>BYDB_5</t>
  </si>
  <si>
    <t>BYD_130</t>
  </si>
  <si>
    <t>BYDB_6</t>
  </si>
  <si>
    <t>BYD_135</t>
  </si>
  <si>
    <t>BYDB_7</t>
  </si>
  <si>
    <t>BYD_140</t>
  </si>
  <si>
    <t>BYDB_8</t>
  </si>
  <si>
    <t>BYD_145</t>
  </si>
  <si>
    <t>BYDB_9</t>
  </si>
  <si>
    <t>BYD_150</t>
  </si>
  <si>
    <t>BYDB_10</t>
  </si>
  <si>
    <t>BYD_155</t>
  </si>
  <si>
    <t>BYDB_11</t>
  </si>
  <si>
    <t>BYD_160</t>
  </si>
  <si>
    <t>BYDB_12</t>
  </si>
  <si>
    <t>BYD_165</t>
  </si>
  <si>
    <t>BYDB_13</t>
  </si>
  <si>
    <t>BYD_170</t>
  </si>
  <si>
    <t>BYDB_14</t>
  </si>
  <si>
    <t>BYD_175</t>
  </si>
  <si>
    <t>BYDB_15</t>
  </si>
  <si>
    <t>BYD_180</t>
  </si>
  <si>
    <t>BYDB_16</t>
  </si>
  <si>
    <t>BYD_210</t>
  </si>
  <si>
    <t>BYDA_2</t>
  </si>
  <si>
    <t>BYD_215</t>
  </si>
  <si>
    <t>BYDA_3</t>
  </si>
  <si>
    <t>BYD_220</t>
  </si>
  <si>
    <t>BYDA_4</t>
  </si>
  <si>
    <t>BYD_225</t>
  </si>
  <si>
    <t>BYDA_5</t>
  </si>
  <si>
    <t>BYD_230</t>
  </si>
  <si>
    <t>BYDA_6</t>
  </si>
  <si>
    <t>BYD_235</t>
  </si>
  <si>
    <t>BYDA_7</t>
  </si>
  <si>
    <t>BYD_240</t>
  </si>
  <si>
    <t>BYDA_8</t>
  </si>
  <si>
    <t>BYD_245</t>
  </si>
  <si>
    <t>BYDA_9</t>
  </si>
  <si>
    <t>BYD_310</t>
  </si>
  <si>
    <t>BYDC_2</t>
  </si>
  <si>
    <t>BYD_315</t>
  </si>
  <si>
    <t>BYDC_3</t>
  </si>
  <si>
    <t>BYD_320</t>
  </si>
  <si>
    <t>BYDC_4</t>
  </si>
  <si>
    <t>BYD_325</t>
  </si>
  <si>
    <t>BYDC_5</t>
  </si>
  <si>
    <t>BYD_330</t>
  </si>
  <si>
    <t>BYDC_6</t>
  </si>
  <si>
    <t>HSS_HD</t>
  </si>
  <si>
    <t>BYD_335</t>
  </si>
  <si>
    <t>BYDC_7</t>
  </si>
  <si>
    <t>BYD_340</t>
  </si>
  <si>
    <t>BYDC_8</t>
  </si>
  <si>
    <t>BYD_345</t>
  </si>
  <si>
    <t>BYDC_9</t>
  </si>
  <si>
    <t>BYD_350</t>
  </si>
  <si>
    <t>BYDC_10</t>
  </si>
  <si>
    <t>BYD_355</t>
  </si>
  <si>
    <t>BYDC_11</t>
  </si>
  <si>
    <t>BYD_360</t>
  </si>
  <si>
    <t>BYDC_12</t>
  </si>
  <si>
    <t>BYD_365</t>
  </si>
  <si>
    <t>BYDC_13</t>
  </si>
  <si>
    <t>FL10_1_CH</t>
  </si>
  <si>
    <t>FL3024_1CH</t>
  </si>
  <si>
    <t>FL10_2</t>
  </si>
  <si>
    <t>FL3024_2</t>
  </si>
  <si>
    <t>FL10_3_CH</t>
  </si>
  <si>
    <t>FL3024_3CH</t>
  </si>
  <si>
    <t>Self_Centering Chute</t>
  </si>
  <si>
    <t>FL10_4</t>
  </si>
  <si>
    <t>FL3024_4</t>
  </si>
  <si>
    <t>FL11_1_CH</t>
  </si>
  <si>
    <t>FL2074_1CH</t>
  </si>
  <si>
    <t>FL11_2</t>
  </si>
  <si>
    <t>FL2074_2</t>
  </si>
  <si>
    <t>FL11_3_CH</t>
  </si>
  <si>
    <t>FL2074_3CH</t>
  </si>
  <si>
    <t>FL11_4</t>
  </si>
  <si>
    <t>FL2074_4</t>
  </si>
  <si>
    <t>FL1_1_CH</t>
  </si>
  <si>
    <t>FL1038_1CH</t>
  </si>
  <si>
    <t>FL1_2</t>
  </si>
  <si>
    <t>FL1038_2</t>
  </si>
  <si>
    <t>FL12_1_CH</t>
  </si>
  <si>
    <t>FL2078_1CH</t>
  </si>
  <si>
    <t>FL12_2</t>
  </si>
  <si>
    <t>FL2078_2</t>
  </si>
  <si>
    <t>FL12_3_CH</t>
  </si>
  <si>
    <t>FL2078_3CH</t>
  </si>
  <si>
    <t>FL12_4</t>
  </si>
  <si>
    <t>FL2078_4</t>
  </si>
  <si>
    <t>FL13_1_CH</t>
  </si>
  <si>
    <t>FL2086_1CH</t>
  </si>
  <si>
    <t>FL13_2</t>
  </si>
  <si>
    <t>FL2086_2</t>
  </si>
  <si>
    <t>FL13_3_CH</t>
  </si>
  <si>
    <t>FL2086_3CH</t>
  </si>
  <si>
    <t>FL13_4</t>
  </si>
  <si>
    <t>FL2086_4</t>
  </si>
  <si>
    <t>FL1_3_CH</t>
  </si>
  <si>
    <t>FL1038_3CH</t>
  </si>
  <si>
    <t>FL1_4</t>
  </si>
  <si>
    <t>FL1038_4</t>
  </si>
  <si>
    <t>FL14_1_CH</t>
  </si>
  <si>
    <t>FL2090_1CH</t>
  </si>
  <si>
    <t>FL14_2</t>
  </si>
  <si>
    <t>FL2090_2</t>
  </si>
  <si>
    <t>FL14_3_CH</t>
  </si>
  <si>
    <t>FL2090_3CH</t>
  </si>
  <si>
    <t>FL14_4</t>
  </si>
  <si>
    <t>FL2090_4</t>
  </si>
  <si>
    <t>FL15_1_CH</t>
  </si>
  <si>
    <t>FL2094_1CH</t>
  </si>
  <si>
    <t>FL15_2</t>
  </si>
  <si>
    <t>FL2094_2</t>
  </si>
  <si>
    <t>FL15_3_CH</t>
  </si>
  <si>
    <t>FL2094_3CH</t>
  </si>
  <si>
    <t>FL15_4</t>
  </si>
  <si>
    <t>FL2094_4</t>
  </si>
  <si>
    <t>FL16_1_CH</t>
  </si>
  <si>
    <t>FL4082_1CH</t>
  </si>
  <si>
    <t>FL16_2</t>
  </si>
  <si>
    <t>FL4082_2</t>
  </si>
  <si>
    <t>FL16_3_CH</t>
  </si>
  <si>
    <t>FL4082_3CH</t>
  </si>
  <si>
    <t>FL16_4</t>
  </si>
  <si>
    <t>FL4082_4</t>
  </si>
  <si>
    <t>FL17_1_CH</t>
  </si>
  <si>
    <t>FL4078_1CH</t>
  </si>
  <si>
    <t>FL17_2</t>
  </si>
  <si>
    <t>FL4078_2</t>
  </si>
  <si>
    <t>FL17_3_CH</t>
  </si>
  <si>
    <t>FL4078_3CH</t>
  </si>
  <si>
    <t>FL17_4</t>
  </si>
  <si>
    <t>FL4078_4</t>
  </si>
  <si>
    <t>FL18_1_CH</t>
  </si>
  <si>
    <t>FL4074_1CH</t>
  </si>
  <si>
    <t>FL18_2</t>
  </si>
  <si>
    <t>FL4074_2</t>
  </si>
  <si>
    <t>FL18_3_CH</t>
  </si>
  <si>
    <t>FL4074_3CH</t>
  </si>
  <si>
    <t>FL18_4</t>
  </si>
  <si>
    <t>FL4074_4</t>
  </si>
  <si>
    <t>FL19_1_CH</t>
  </si>
  <si>
    <t>FL4070_1CH</t>
  </si>
  <si>
    <t>FL19_2</t>
  </si>
  <si>
    <t>FL4070_2</t>
  </si>
  <si>
    <t>FL19_3_CH</t>
  </si>
  <si>
    <t>FL4070_3CH</t>
  </si>
  <si>
    <t>FL19_4</t>
  </si>
  <si>
    <t>FL4070_4</t>
  </si>
  <si>
    <t>FL20_1_CH</t>
  </si>
  <si>
    <t>FL4066_1CH</t>
  </si>
  <si>
    <t>FL20_2</t>
  </si>
  <si>
    <t>FL4066_2</t>
  </si>
  <si>
    <t>FL20_3_CH</t>
  </si>
  <si>
    <t>FL4066_3CH</t>
  </si>
  <si>
    <t>FL20_4</t>
  </si>
  <si>
    <t>FL4066_4</t>
  </si>
  <si>
    <t>FL2_1_CH</t>
  </si>
  <si>
    <t>FL1034_1CH</t>
  </si>
  <si>
    <t>FL2_2</t>
  </si>
  <si>
    <t>FL1034_2</t>
  </si>
  <si>
    <t>FL2_3_CH</t>
  </si>
  <si>
    <t>FL1034_3CH</t>
  </si>
  <si>
    <t>FL2_4</t>
  </si>
  <si>
    <t>FL1034_4</t>
  </si>
  <si>
    <t>FL3_1_CH</t>
  </si>
  <si>
    <t>FL1026_1CH</t>
  </si>
  <si>
    <t>FL3_2</t>
  </si>
  <si>
    <t>FL1026_2</t>
  </si>
  <si>
    <t>FL3_3_CH</t>
  </si>
  <si>
    <t>FL1026_3CH</t>
  </si>
  <si>
    <t>FL3_4</t>
  </si>
  <si>
    <t>FL1026_4</t>
  </si>
  <si>
    <t>FL4_1_CH</t>
  </si>
  <si>
    <t>FL1022_1CH</t>
  </si>
  <si>
    <t>FL4_2</t>
  </si>
  <si>
    <t>FL1022_2</t>
  </si>
  <si>
    <t>FL4_3_CH</t>
  </si>
  <si>
    <t>FL1022_3CH</t>
  </si>
  <si>
    <t>FL4_4</t>
  </si>
  <si>
    <t>FL1022_4</t>
  </si>
  <si>
    <t>FL5_1_CH</t>
  </si>
  <si>
    <t>FL1018_1CH</t>
  </si>
  <si>
    <t>FL5_2</t>
  </si>
  <si>
    <t>FL1018_2</t>
  </si>
  <si>
    <t>FL5_3_CH</t>
  </si>
  <si>
    <t>FL1018_3CH</t>
  </si>
  <si>
    <t>FL5_4</t>
  </si>
  <si>
    <t>FL1018_4</t>
  </si>
  <si>
    <t>FL6_1_CH</t>
  </si>
  <si>
    <t>FL1014_1CH</t>
  </si>
  <si>
    <t>FL6_2</t>
  </si>
  <si>
    <t>FL1014_2</t>
  </si>
  <si>
    <t>FL6_3_CH</t>
  </si>
  <si>
    <t>FL1014_3CH</t>
  </si>
  <si>
    <t>FL6_4</t>
  </si>
  <si>
    <t>FL1014_4</t>
  </si>
  <si>
    <t>FL7_1_CH</t>
  </si>
  <si>
    <t>FL3012_1CH</t>
  </si>
  <si>
    <t>FL7_2</t>
  </si>
  <si>
    <t>FL3012_2</t>
  </si>
  <si>
    <t>FL7_3_CH</t>
  </si>
  <si>
    <t>FL3012_3CH</t>
  </si>
  <si>
    <t>FL7_4</t>
  </si>
  <si>
    <t>FL3012_4</t>
  </si>
  <si>
    <t>FL8_1_CH</t>
  </si>
  <si>
    <t>FL3016_1CH</t>
  </si>
  <si>
    <t>FL8_2</t>
  </si>
  <si>
    <t>FL3016_2</t>
  </si>
  <si>
    <t>FL8_3_CH</t>
  </si>
  <si>
    <t>FL3016_3CH</t>
  </si>
  <si>
    <t>FL8_4</t>
  </si>
  <si>
    <t>FL3016_4</t>
  </si>
  <si>
    <t>FL9_1_CH</t>
  </si>
  <si>
    <t>FL3020_1CH</t>
  </si>
  <si>
    <t>FL9_2</t>
  </si>
  <si>
    <t>FL3020_2</t>
  </si>
  <si>
    <t>FL9_3_CH</t>
  </si>
  <si>
    <t>FL3020_3CH</t>
  </si>
  <si>
    <t>FL9_4</t>
  </si>
  <si>
    <t>FL3020_4</t>
  </si>
  <si>
    <t>NCP_005</t>
  </si>
  <si>
    <t>NCP1_1</t>
  </si>
  <si>
    <t>NCP_010</t>
  </si>
  <si>
    <t>NCP1_2</t>
  </si>
  <si>
    <t>NCP_015</t>
  </si>
  <si>
    <t>NCP1_3</t>
  </si>
  <si>
    <t>NCP_020</t>
  </si>
  <si>
    <t>NCP1_4</t>
  </si>
  <si>
    <t>NCP_025</t>
  </si>
  <si>
    <t>NCP1_5</t>
  </si>
  <si>
    <t>NCP_030</t>
  </si>
  <si>
    <t>NCP1_6</t>
  </si>
  <si>
    <t>NCP_035</t>
  </si>
  <si>
    <t>NCP1_7</t>
  </si>
  <si>
    <t>NCP_040</t>
  </si>
  <si>
    <t>NCP1_8</t>
  </si>
  <si>
    <t>NCP_045</t>
  </si>
  <si>
    <t>NCP1_9</t>
  </si>
  <si>
    <t>NCP_050A</t>
  </si>
  <si>
    <t>NCP1_10A</t>
  </si>
  <si>
    <t>Powered _ Roller</t>
  </si>
  <si>
    <t>NCP_050B</t>
  </si>
  <si>
    <t>NCP1_10B</t>
  </si>
  <si>
    <t>NCP_055</t>
  </si>
  <si>
    <t>NCP1_11</t>
  </si>
  <si>
    <t>NCP_060</t>
  </si>
  <si>
    <t>NCP1_12</t>
  </si>
  <si>
    <t>NCP_065</t>
  </si>
  <si>
    <t>NCP1_13</t>
  </si>
  <si>
    <t>NCP_070A</t>
  </si>
  <si>
    <t>NCP1_14A</t>
  </si>
  <si>
    <t>NCP_070B</t>
  </si>
  <si>
    <t>NCP1_14B</t>
  </si>
  <si>
    <t>NCP_070C</t>
  </si>
  <si>
    <t>NCP1_14C</t>
  </si>
  <si>
    <t>NCP_070D</t>
  </si>
  <si>
    <t>NCP1_14D</t>
  </si>
  <si>
    <t>NCP_075</t>
  </si>
  <si>
    <t>NCP1_15</t>
  </si>
  <si>
    <t>NCP_080</t>
  </si>
  <si>
    <t>NCP1_16</t>
  </si>
  <si>
    <t>NCP_085</t>
  </si>
  <si>
    <t>NCP1_17</t>
  </si>
  <si>
    <t>NCP_090A</t>
  </si>
  <si>
    <t>NCP1_18A</t>
  </si>
  <si>
    <t>NCP_090B</t>
  </si>
  <si>
    <t>NCP1_18B</t>
  </si>
  <si>
    <t>NCP_095</t>
  </si>
  <si>
    <t>NCP1_19</t>
  </si>
  <si>
    <t>NCP_100</t>
  </si>
  <si>
    <t>NCP1_20</t>
  </si>
  <si>
    <t>NCS1_005</t>
  </si>
  <si>
    <t>NCS1_1</t>
  </si>
  <si>
    <t>Powered_Strip Belt</t>
  </si>
  <si>
    <t>SPUR _ 22 DEG</t>
  </si>
  <si>
    <t>NCS1_010</t>
  </si>
  <si>
    <t>NCS1_2</t>
  </si>
  <si>
    <t>NCS1_015</t>
  </si>
  <si>
    <t>NCS1_3</t>
  </si>
  <si>
    <t>NCS1_020</t>
  </si>
  <si>
    <t>NCS1_4</t>
  </si>
  <si>
    <t>NCS1_025A</t>
  </si>
  <si>
    <t>NCS1_5A</t>
  </si>
  <si>
    <t>NCS1_025B</t>
  </si>
  <si>
    <t>NCS1_5B</t>
  </si>
  <si>
    <t>NCS1_030</t>
  </si>
  <si>
    <t>NCS1_6</t>
  </si>
  <si>
    <t>NCS1_035</t>
  </si>
  <si>
    <t>NCS1_7</t>
  </si>
  <si>
    <t>NCS1_040</t>
  </si>
  <si>
    <t>NCS1_8</t>
  </si>
  <si>
    <t>NCS1_045</t>
  </si>
  <si>
    <t>NCS1_9</t>
  </si>
  <si>
    <t>NCS1_050</t>
  </si>
  <si>
    <t>S02_1</t>
  </si>
  <si>
    <t>NCS1_050_CH1</t>
  </si>
  <si>
    <t>S02_101CH</t>
  </si>
  <si>
    <t>NCS1_050_CH10</t>
  </si>
  <si>
    <t>S02_110CH</t>
  </si>
  <si>
    <t>NCS1_050_CH11</t>
  </si>
  <si>
    <t>S02_111CH</t>
  </si>
  <si>
    <t>NCS1_050_CH12</t>
  </si>
  <si>
    <t>S02_112CH</t>
  </si>
  <si>
    <t>NCS1_050_CH13</t>
  </si>
  <si>
    <t>S02_113CH</t>
  </si>
  <si>
    <t>NCS1_050_CH14</t>
  </si>
  <si>
    <t>S02_114CH</t>
  </si>
  <si>
    <t>NCS1_050_CH15</t>
  </si>
  <si>
    <t>S02_115CH</t>
  </si>
  <si>
    <t>NCS1_050_CH16</t>
  </si>
  <si>
    <t>S02_116CH</t>
  </si>
  <si>
    <t>NCS1_050_CH17</t>
  </si>
  <si>
    <t>S02_117CH</t>
  </si>
  <si>
    <t>NCS1_050_CH18</t>
  </si>
  <si>
    <t>S02_118CH</t>
  </si>
  <si>
    <t>NCS1_050_CH19</t>
  </si>
  <si>
    <t>S02_119CH</t>
  </si>
  <si>
    <t>NCS1_050_CH2</t>
  </si>
  <si>
    <t>S02_102CH</t>
  </si>
  <si>
    <t>NCS1_050_CH20</t>
  </si>
  <si>
    <t>S02_120CH</t>
  </si>
  <si>
    <t>NCS1_050_CH21</t>
  </si>
  <si>
    <t>S02_121CH</t>
  </si>
  <si>
    <t>NCS1_050_CH22</t>
  </si>
  <si>
    <t>S02_122CH</t>
  </si>
  <si>
    <t>NCS1_050_CH23</t>
  </si>
  <si>
    <t>S02_123CH</t>
  </si>
  <si>
    <t>NCS1_050_CH24</t>
  </si>
  <si>
    <t>S02_124CH</t>
  </si>
  <si>
    <t>NCS1_050_CH25</t>
  </si>
  <si>
    <t>S02_125CH</t>
  </si>
  <si>
    <t>NCS1_050_CH26</t>
  </si>
  <si>
    <t>S02_126CH</t>
  </si>
  <si>
    <t>NCS1_050_CH27</t>
  </si>
  <si>
    <t>S02_127CH</t>
  </si>
  <si>
    <t>NCS1_050_CH28</t>
  </si>
  <si>
    <t>S02_128CH</t>
  </si>
  <si>
    <t>NCS1_050_CH29</t>
  </si>
  <si>
    <t>S02_129CH</t>
  </si>
  <si>
    <t>NCS1_050_CH3</t>
  </si>
  <si>
    <t>S02_103CH</t>
  </si>
  <si>
    <t>NCS1_050_CH30</t>
  </si>
  <si>
    <t>S02_130CH</t>
  </si>
  <si>
    <t>NCS1_050_CH4</t>
  </si>
  <si>
    <t>S02_104CH</t>
  </si>
  <si>
    <t>NCS1_050_CH5</t>
  </si>
  <si>
    <t>S02_105CH</t>
  </si>
  <si>
    <t>NCS1_050_CH6</t>
  </si>
  <si>
    <t>S02_106CH</t>
  </si>
  <si>
    <t>NCS1_050_CH7</t>
  </si>
  <si>
    <t>S02_107CH</t>
  </si>
  <si>
    <t>NCS1_050_CH8</t>
  </si>
  <si>
    <t>S02_108CH</t>
  </si>
  <si>
    <t>NCS1_050_CH9</t>
  </si>
  <si>
    <t>S02_109CH</t>
  </si>
  <si>
    <t>NCS1_055_CH</t>
  </si>
  <si>
    <t>NCPRS1_1CH</t>
  </si>
  <si>
    <t>NCS1_060</t>
  </si>
  <si>
    <t>NCPRS1_2</t>
  </si>
  <si>
    <t>NCS1_065</t>
  </si>
  <si>
    <t>NCPRS1_3</t>
  </si>
  <si>
    <t>NCS1_070</t>
  </si>
  <si>
    <t>NCPRS1_4</t>
  </si>
  <si>
    <t>NCS1_075</t>
  </si>
  <si>
    <t>NCPRS1_5</t>
  </si>
  <si>
    <t>NCS2_010</t>
  </si>
  <si>
    <t>NCP1_21</t>
  </si>
  <si>
    <t>NCS2_015</t>
  </si>
  <si>
    <t>NCP2_1</t>
  </si>
  <si>
    <t>NCS2_020</t>
  </si>
  <si>
    <t>NCS2_2</t>
  </si>
  <si>
    <t>NCS2_025A</t>
  </si>
  <si>
    <t>NCS2_3A</t>
  </si>
  <si>
    <t>NCS2_025B</t>
  </si>
  <si>
    <t>NCS2_3B</t>
  </si>
  <si>
    <t>NCS2_030</t>
  </si>
  <si>
    <t>NCS2_4</t>
  </si>
  <si>
    <t>NCS2_035</t>
  </si>
  <si>
    <t>NCS2_5</t>
  </si>
  <si>
    <t>NCS2_040</t>
  </si>
  <si>
    <t>NCS2_6</t>
  </si>
  <si>
    <t>NCS2_045</t>
  </si>
  <si>
    <t>NCS2_7</t>
  </si>
  <si>
    <t>NCS2_050</t>
  </si>
  <si>
    <t>S02_2</t>
  </si>
  <si>
    <t>NCS2_050_CH1</t>
  </si>
  <si>
    <t>S02_201CH</t>
  </si>
  <si>
    <t>NCS2_050_CH10</t>
  </si>
  <si>
    <t>S02_210CH</t>
  </si>
  <si>
    <t>NCS2_050_CH11</t>
  </si>
  <si>
    <t>S02_211CH</t>
  </si>
  <si>
    <t>NCS2_050_CH12</t>
  </si>
  <si>
    <t>S02_212CH</t>
  </si>
  <si>
    <t>NCS2_050_CH13</t>
  </si>
  <si>
    <t>S02_213CH</t>
  </si>
  <si>
    <t>NCS2_050_CH14</t>
  </si>
  <si>
    <t>S02_214CH</t>
  </si>
  <si>
    <t>NCS2_050_CH15</t>
  </si>
  <si>
    <t>S02_215CH</t>
  </si>
  <si>
    <t>NCS2_050_CH16</t>
  </si>
  <si>
    <t>S02_216CH</t>
  </si>
  <si>
    <t>NCS2_050_CH17</t>
  </si>
  <si>
    <t>S02_217CH</t>
  </si>
  <si>
    <t>NCS2_050_CH18</t>
  </si>
  <si>
    <t>S02_218CH</t>
  </si>
  <si>
    <t>NCS2_050_CH19</t>
  </si>
  <si>
    <t>S02_219CH</t>
  </si>
  <si>
    <t>NCS2_050_CH2</t>
  </si>
  <si>
    <t>S02_202CH</t>
  </si>
  <si>
    <t>NCS2_050_CH20</t>
  </si>
  <si>
    <t>S02_220CH</t>
  </si>
  <si>
    <t>NCS2_050_CH21</t>
  </si>
  <si>
    <t>S02_221CH</t>
  </si>
  <si>
    <t>NCS2_050_CH22</t>
  </si>
  <si>
    <t>S02_222CH</t>
  </si>
  <si>
    <t>NCS2_050_CH23</t>
  </si>
  <si>
    <t>S02_223CH</t>
  </si>
  <si>
    <t>NCS2_050_CH24</t>
  </si>
  <si>
    <t>S02_224CH</t>
  </si>
  <si>
    <t>NCS2_050_CH25</t>
  </si>
  <si>
    <t>S02_225CH</t>
  </si>
  <si>
    <t>NCS2_050_CH26</t>
  </si>
  <si>
    <t>S02_226CH</t>
  </si>
  <si>
    <t>NCS2_050_CH27</t>
  </si>
  <si>
    <t>S02_227CH</t>
  </si>
  <si>
    <t>NCS2_050_CH28</t>
  </si>
  <si>
    <t>S02_228CH</t>
  </si>
  <si>
    <t>NCS2_050_CH29</t>
  </si>
  <si>
    <t>S02_229CH</t>
  </si>
  <si>
    <t>NCS2_050_CH3</t>
  </si>
  <si>
    <t>S02_203CH</t>
  </si>
  <si>
    <t>NCS2_050_CH30</t>
  </si>
  <si>
    <t>S02_230CH</t>
  </si>
  <si>
    <t>NCS2_050_CH4</t>
  </si>
  <si>
    <t>S02_204CH</t>
  </si>
  <si>
    <t>NCS2_050_CH5</t>
  </si>
  <si>
    <t>S02_205CH</t>
  </si>
  <si>
    <t>NCS2_050_CH6</t>
  </si>
  <si>
    <t>S02_206CH</t>
  </si>
  <si>
    <t>NCS2_050_CH7</t>
  </si>
  <si>
    <t>S02_207CH</t>
  </si>
  <si>
    <t>NCS2_050_CH8</t>
  </si>
  <si>
    <t>S02_208CH</t>
  </si>
  <si>
    <t>NCS2_050_CH9</t>
  </si>
  <si>
    <t>S02_209CH</t>
  </si>
  <si>
    <t>NCS2_055_CH</t>
  </si>
  <si>
    <t>NCPRS2_1CH</t>
  </si>
  <si>
    <t>NCS2_060</t>
  </si>
  <si>
    <t>NCPRS2_2</t>
  </si>
  <si>
    <t>NCS2_065</t>
  </si>
  <si>
    <t>NCPRS2_3</t>
  </si>
  <si>
    <t>NCS2_070</t>
  </si>
  <si>
    <t>NCPRS2_4</t>
  </si>
  <si>
    <t>NCS2_075</t>
  </si>
  <si>
    <t>NCPRS2_5</t>
  </si>
  <si>
    <t>PRS1_105</t>
  </si>
  <si>
    <t>PRS4_1</t>
  </si>
  <si>
    <t>PRS1_110</t>
  </si>
  <si>
    <t>PRS4_2</t>
  </si>
  <si>
    <t>PRS1_205_CH</t>
  </si>
  <si>
    <t>PRS3_1BCH</t>
  </si>
  <si>
    <t>PRS1_210</t>
  </si>
  <si>
    <t>PRS3_2B</t>
  </si>
  <si>
    <t>PRS1_215</t>
  </si>
  <si>
    <t>PRS3_3B</t>
  </si>
  <si>
    <t>PRS1_220_CH</t>
  </si>
  <si>
    <t>PRS3_1ACH</t>
  </si>
  <si>
    <t>PRS1_225</t>
  </si>
  <si>
    <t>PRS3_2A</t>
  </si>
  <si>
    <t>PRS1_230</t>
  </si>
  <si>
    <t>PRS3_3A</t>
  </si>
  <si>
    <t>PRS1_235_CH</t>
  </si>
  <si>
    <t>PRS3_4CH</t>
  </si>
  <si>
    <t>PRS1_240</t>
  </si>
  <si>
    <t>PRS3_5</t>
  </si>
  <si>
    <t>PRS1_245</t>
  </si>
  <si>
    <t>PRS3_6</t>
  </si>
  <si>
    <t>Powered_Roller</t>
  </si>
  <si>
    <t>PRS2_105</t>
  </si>
  <si>
    <t>PRS2_1</t>
  </si>
  <si>
    <t>PRS2_205_CH</t>
  </si>
  <si>
    <t>PRS1_1ACH</t>
  </si>
  <si>
    <t>PRS2_210</t>
  </si>
  <si>
    <t>PRS1_2A</t>
  </si>
  <si>
    <t>PRS2_215_CH</t>
  </si>
  <si>
    <t>PRS1_1BCH</t>
  </si>
  <si>
    <t>PRS2_220</t>
  </si>
  <si>
    <t>PRS1_2B</t>
  </si>
  <si>
    <t>PRS2_225</t>
  </si>
  <si>
    <t>PRS1_3</t>
  </si>
  <si>
    <t>PRS2_230</t>
  </si>
  <si>
    <t>PRS1_4</t>
  </si>
  <si>
    <t>PRS2_235_CH</t>
  </si>
  <si>
    <t>PRS1_5CH</t>
  </si>
  <si>
    <t>PRS2_240</t>
  </si>
  <si>
    <t>PRS1_6</t>
  </si>
  <si>
    <t>PRS2_245</t>
  </si>
  <si>
    <t>PRS1_7</t>
  </si>
  <si>
    <t>PS1_005</t>
  </si>
  <si>
    <t>PS1_1</t>
  </si>
  <si>
    <t>SPUR _ 30 DEG</t>
  </si>
  <si>
    <t>PS1_010</t>
  </si>
  <si>
    <t>PS1_2</t>
  </si>
  <si>
    <t>PS1_015</t>
  </si>
  <si>
    <t>PS1_3</t>
  </si>
  <si>
    <t>CURVE _ 30 DEG</t>
  </si>
  <si>
    <t>PS1_020</t>
  </si>
  <si>
    <t>PS1_4</t>
  </si>
  <si>
    <t>PS1_025</t>
  </si>
  <si>
    <t>PS1_5</t>
  </si>
  <si>
    <t>PS2_005</t>
  </si>
  <si>
    <t>PS2_1</t>
  </si>
  <si>
    <t>PS2_010</t>
  </si>
  <si>
    <t>PS2_2</t>
  </si>
  <si>
    <t>HSQ _ Level Belt</t>
  </si>
  <si>
    <t>PS2_015</t>
  </si>
  <si>
    <t>PS2_3</t>
  </si>
  <si>
    <t>PS2_020</t>
  </si>
  <si>
    <t>PS2_4</t>
  </si>
  <si>
    <t>PS2_025</t>
  </si>
  <si>
    <t>PS2_5</t>
  </si>
  <si>
    <t>PS2_030</t>
  </si>
  <si>
    <t>PS2_6</t>
  </si>
  <si>
    <t>PS3_005</t>
  </si>
  <si>
    <t>PS3_1</t>
  </si>
  <si>
    <t>PS3_010</t>
  </si>
  <si>
    <t>PS3_2</t>
  </si>
  <si>
    <t>PS3_015</t>
  </si>
  <si>
    <t>PS3_3</t>
  </si>
  <si>
    <t>PS3_020</t>
  </si>
  <si>
    <t>PS3_4</t>
  </si>
  <si>
    <t>PS3_025</t>
  </si>
  <si>
    <t>PS3_5</t>
  </si>
  <si>
    <t>PS3_030</t>
  </si>
  <si>
    <t>PS3_6</t>
  </si>
  <si>
    <t>PS3_035</t>
  </si>
  <si>
    <t>PS3_7</t>
  </si>
  <si>
    <t>PS3_040</t>
  </si>
  <si>
    <t>PS3_8</t>
  </si>
  <si>
    <t>PS3_045</t>
  </si>
  <si>
    <t>PS3_9</t>
  </si>
  <si>
    <t>PS3_050</t>
  </si>
  <si>
    <t>PS3_10</t>
  </si>
  <si>
    <t>PS3_055</t>
  </si>
  <si>
    <t>PS3_11</t>
  </si>
  <si>
    <t>PS3_060</t>
  </si>
  <si>
    <t>PS3_12</t>
  </si>
  <si>
    <t>PS4_005</t>
  </si>
  <si>
    <t>PS4_1</t>
  </si>
  <si>
    <t>PS4_010</t>
  </si>
  <si>
    <t>PS4_2</t>
  </si>
  <si>
    <t>PS4_015</t>
  </si>
  <si>
    <t>PS4_3</t>
  </si>
  <si>
    <t>PS4_020</t>
  </si>
  <si>
    <t>PS4_4</t>
  </si>
  <si>
    <t>PS4_025</t>
  </si>
  <si>
    <t>PS4_5</t>
  </si>
  <si>
    <t>PS4_030</t>
  </si>
  <si>
    <t>PS4_6</t>
  </si>
  <si>
    <t>PS4_035</t>
  </si>
  <si>
    <t>PS4_7</t>
  </si>
  <si>
    <t>PS4_040</t>
  </si>
  <si>
    <t>PS4_8</t>
  </si>
  <si>
    <t>PS4_045</t>
  </si>
  <si>
    <t>PS4_9</t>
  </si>
  <si>
    <t>PS4_050</t>
  </si>
  <si>
    <t>PS4_10</t>
  </si>
  <si>
    <t>PS4_055</t>
  </si>
  <si>
    <t>PS4_11</t>
  </si>
  <si>
    <t>PS4_060</t>
  </si>
  <si>
    <t>PS4_12</t>
  </si>
  <si>
    <t>PS4_065</t>
  </si>
  <si>
    <t>PS4_13</t>
  </si>
  <si>
    <t>PS4_070</t>
  </si>
  <si>
    <t>PS4_14</t>
  </si>
  <si>
    <t>PS5_005</t>
  </si>
  <si>
    <t>PS5_1</t>
  </si>
  <si>
    <t>PS5_010</t>
  </si>
  <si>
    <t>PS5_2</t>
  </si>
  <si>
    <t>PS5_015</t>
  </si>
  <si>
    <t>PS5_3</t>
  </si>
  <si>
    <t>PS5_020</t>
  </si>
  <si>
    <t>PS5_4</t>
  </si>
  <si>
    <t>HSS _ Level Belt</t>
  </si>
  <si>
    <t>PS5_025</t>
  </si>
  <si>
    <t>PS5_5</t>
  </si>
  <si>
    <t>PS5_030</t>
  </si>
  <si>
    <t>PS5_6</t>
  </si>
  <si>
    <t>PS5_035</t>
  </si>
  <si>
    <t>PS5_7</t>
  </si>
  <si>
    <t>PS5_040</t>
  </si>
  <si>
    <t>PS5_8</t>
  </si>
  <si>
    <t>PS5_045</t>
  </si>
  <si>
    <t>PS5_9</t>
  </si>
  <si>
    <t>PS5_050</t>
  </si>
  <si>
    <t>PS5_10</t>
  </si>
  <si>
    <t>PS5_055</t>
  </si>
  <si>
    <t>PS5_11</t>
  </si>
  <si>
    <t>PS5_060</t>
  </si>
  <si>
    <t>PS5_12</t>
  </si>
  <si>
    <t>PS5_065</t>
  </si>
  <si>
    <t>PS5_13</t>
  </si>
  <si>
    <t>PS6_005</t>
  </si>
  <si>
    <t>PS6_1</t>
  </si>
  <si>
    <t>PS6_010</t>
  </si>
  <si>
    <t>PS6_2</t>
  </si>
  <si>
    <t>PS6_015</t>
  </si>
  <si>
    <t>PS6_3</t>
  </si>
  <si>
    <t>PS6_020</t>
  </si>
  <si>
    <t>PS6_4</t>
  </si>
  <si>
    <t>PS6_025</t>
  </si>
  <si>
    <t>PS6_5</t>
  </si>
  <si>
    <t>PS6_030</t>
  </si>
  <si>
    <t>PS6_6</t>
  </si>
  <si>
    <t>PS6_035</t>
  </si>
  <si>
    <t>PS6_7</t>
  </si>
  <si>
    <t>PS6_040</t>
  </si>
  <si>
    <t>PS6_8</t>
  </si>
  <si>
    <t>PS6_045</t>
  </si>
  <si>
    <t>PS6_9</t>
  </si>
  <si>
    <t>PS6_050</t>
  </si>
  <si>
    <t>PS6_10</t>
  </si>
  <si>
    <t>PS6_055</t>
  </si>
  <si>
    <t>PS6_11</t>
  </si>
  <si>
    <t>PS6_060</t>
  </si>
  <si>
    <t>PS6_12</t>
  </si>
  <si>
    <t>PS6_065</t>
  </si>
  <si>
    <t>PS6_13</t>
  </si>
  <si>
    <t>PS7_005</t>
  </si>
  <si>
    <t>PS7_1</t>
  </si>
  <si>
    <t>PS7_010</t>
  </si>
  <si>
    <t>PS7_2</t>
  </si>
  <si>
    <t>PS7_015</t>
  </si>
  <si>
    <t>PS7_3</t>
  </si>
  <si>
    <t>PS7_020</t>
  </si>
  <si>
    <t>PS7_4</t>
  </si>
  <si>
    <t>PS7_025</t>
  </si>
  <si>
    <t>PS7_5</t>
  </si>
  <si>
    <t>PS7_030</t>
  </si>
  <si>
    <t>PS7_6</t>
  </si>
  <si>
    <t>PS7_035</t>
  </si>
  <si>
    <t>PS7_7</t>
  </si>
  <si>
    <t>PS7_040</t>
  </si>
  <si>
    <t>PS7_8</t>
  </si>
  <si>
    <t>PS7_045</t>
  </si>
  <si>
    <t>PS7_9</t>
  </si>
  <si>
    <t>PS7_050</t>
  </si>
  <si>
    <t>PS7_10</t>
  </si>
  <si>
    <t>PS7_055</t>
  </si>
  <si>
    <t>PS7_11</t>
  </si>
  <si>
    <t>PS7_060</t>
  </si>
  <si>
    <t>PS7_12</t>
  </si>
  <si>
    <t>PS7_065</t>
  </si>
  <si>
    <t>PS7_13</t>
  </si>
  <si>
    <t>PS7_070</t>
  </si>
  <si>
    <t>PS7_14</t>
  </si>
  <si>
    <t>UL10_005</t>
  </si>
  <si>
    <t>UL10_1</t>
  </si>
  <si>
    <t>UL10_010</t>
  </si>
  <si>
    <t>UL10_2</t>
  </si>
  <si>
    <t>UL10_015</t>
  </si>
  <si>
    <t>UL10_3</t>
  </si>
  <si>
    <t>UL10_020</t>
  </si>
  <si>
    <t>UL10_4</t>
  </si>
  <si>
    <t>NSL_11ESBV13</t>
  </si>
  <si>
    <t>UL10_025</t>
  </si>
  <si>
    <t>UL10_5</t>
  </si>
  <si>
    <t>UL10_030</t>
  </si>
  <si>
    <t>UL10_6</t>
  </si>
  <si>
    <t>UL10_035</t>
  </si>
  <si>
    <t>UL10_7</t>
  </si>
  <si>
    <t>UL10_040</t>
  </si>
  <si>
    <t>UL10_8</t>
  </si>
  <si>
    <t>UL10_045</t>
  </si>
  <si>
    <t>UL10_9</t>
  </si>
  <si>
    <t>UL1_005</t>
  </si>
  <si>
    <t>UL1_1</t>
  </si>
  <si>
    <t>UL10_050</t>
  </si>
  <si>
    <t>UL10_10</t>
  </si>
  <si>
    <t>UL1_010</t>
  </si>
  <si>
    <t>UL1_2</t>
  </si>
  <si>
    <t>UL1_015</t>
  </si>
  <si>
    <t>UL1_3</t>
  </si>
  <si>
    <t>UL1_020</t>
  </si>
  <si>
    <t>UL1_4</t>
  </si>
  <si>
    <t>UL1_025</t>
  </si>
  <si>
    <t>UL1_5</t>
  </si>
  <si>
    <t>UL1_030</t>
  </si>
  <si>
    <t>UL1_6</t>
  </si>
  <si>
    <t>UL1_035</t>
  </si>
  <si>
    <t>UL1_7</t>
  </si>
  <si>
    <t>UL1_040</t>
  </si>
  <si>
    <t>UL1_8</t>
  </si>
  <si>
    <t>UL1_045</t>
  </si>
  <si>
    <t>UL1_9</t>
  </si>
  <si>
    <t>UL1_050A</t>
  </si>
  <si>
    <t>UL1_10A</t>
  </si>
  <si>
    <t>UL1_050B</t>
  </si>
  <si>
    <t>UL1_10B</t>
  </si>
  <si>
    <t>UL1_055</t>
  </si>
  <si>
    <t>UL1_11</t>
  </si>
  <si>
    <t>UL1_060</t>
  </si>
  <si>
    <t>UL1_12</t>
  </si>
  <si>
    <t>UL1_065</t>
  </si>
  <si>
    <t>UL1_13</t>
  </si>
  <si>
    <t>UL1_070</t>
  </si>
  <si>
    <t>UL1_14</t>
  </si>
  <si>
    <t>UL1_075</t>
  </si>
  <si>
    <t>UL1_15</t>
  </si>
  <si>
    <t>UL1_080</t>
  </si>
  <si>
    <t>UL1_16</t>
  </si>
  <si>
    <t>UL1_085</t>
  </si>
  <si>
    <t>UL1_17</t>
  </si>
  <si>
    <t>UL1_090</t>
  </si>
  <si>
    <t>UL1_18</t>
  </si>
  <si>
    <t>UL1_095</t>
  </si>
  <si>
    <t>UL1_19</t>
  </si>
  <si>
    <t>UL1_100</t>
  </si>
  <si>
    <t>UL1_20</t>
  </si>
  <si>
    <t>UL11_005</t>
  </si>
  <si>
    <t>UL11_1</t>
  </si>
  <si>
    <t>UL11_010</t>
  </si>
  <si>
    <t>UL11_2</t>
  </si>
  <si>
    <t>UL11_015</t>
  </si>
  <si>
    <t>UL11_3</t>
  </si>
  <si>
    <t>UL11_020</t>
  </si>
  <si>
    <t>UL11_4</t>
  </si>
  <si>
    <t>UL11_030</t>
  </si>
  <si>
    <t>UL11_5</t>
  </si>
  <si>
    <t>UL11_035</t>
  </si>
  <si>
    <t>UL11_6</t>
  </si>
  <si>
    <t>UL11_040</t>
  </si>
  <si>
    <t>UL11_7</t>
  </si>
  <si>
    <t>UL11_045</t>
  </si>
  <si>
    <t>UL11_8</t>
  </si>
  <si>
    <t>UL11_050</t>
  </si>
  <si>
    <t>UL11_9</t>
  </si>
  <si>
    <t>UL11_055A</t>
  </si>
  <si>
    <t>UL11_10A</t>
  </si>
  <si>
    <t>UL11_055B</t>
  </si>
  <si>
    <t>UL11_10B</t>
  </si>
  <si>
    <t>UL11_060</t>
  </si>
  <si>
    <t>UL11_11</t>
  </si>
  <si>
    <t>UL11_065</t>
  </si>
  <si>
    <t>UL11_12</t>
  </si>
  <si>
    <t>UL11_070</t>
  </si>
  <si>
    <t>UL11_13</t>
  </si>
  <si>
    <t>UL11_075</t>
  </si>
  <si>
    <t>UL11_14</t>
  </si>
  <si>
    <t>UL11_080</t>
  </si>
  <si>
    <t>UL11_15</t>
  </si>
  <si>
    <t>UL11_085</t>
  </si>
  <si>
    <t>UL11_16</t>
  </si>
  <si>
    <t>UL11_090</t>
  </si>
  <si>
    <t>UL11_17</t>
  </si>
  <si>
    <t>UL11_095</t>
  </si>
  <si>
    <t>UL11_18</t>
  </si>
  <si>
    <t>UL11_100</t>
  </si>
  <si>
    <t>UL11_19</t>
  </si>
  <si>
    <t>UL11_105</t>
  </si>
  <si>
    <t>UL11_20</t>
  </si>
  <si>
    <t>UL12_005</t>
  </si>
  <si>
    <t>UL12_1</t>
  </si>
  <si>
    <t>UL12_015</t>
  </si>
  <si>
    <t>UL12_3</t>
  </si>
  <si>
    <t>UL12_020</t>
  </si>
  <si>
    <t>UL12_4</t>
  </si>
  <si>
    <t>UL12_025</t>
  </si>
  <si>
    <t>UL12_5</t>
  </si>
  <si>
    <t>UL12_030</t>
  </si>
  <si>
    <t>UL12_6</t>
  </si>
  <si>
    <t>UL12_035</t>
  </si>
  <si>
    <t>UL12_7</t>
  </si>
  <si>
    <t>UL12_040</t>
  </si>
  <si>
    <t>UL12_8</t>
  </si>
  <si>
    <t>UL12_045</t>
  </si>
  <si>
    <t>UL12_9</t>
  </si>
  <si>
    <t>UL12_050</t>
  </si>
  <si>
    <t>UL12_10</t>
  </si>
  <si>
    <t>UL13_005</t>
  </si>
  <si>
    <t>UL13_1</t>
  </si>
  <si>
    <t>UL13_010</t>
  </si>
  <si>
    <t>UL13_2</t>
  </si>
  <si>
    <t>UL13_013</t>
  </si>
  <si>
    <t>UL13_3</t>
  </si>
  <si>
    <t>UL13_015</t>
  </si>
  <si>
    <t>UL13_4</t>
  </si>
  <si>
    <t>UL13_020</t>
  </si>
  <si>
    <t>UL13_5</t>
  </si>
  <si>
    <t>UL13_025</t>
  </si>
  <si>
    <t>UL13_6</t>
  </si>
  <si>
    <t>UL13_030</t>
  </si>
  <si>
    <t>UL13_7</t>
  </si>
  <si>
    <t>UL13_035</t>
  </si>
  <si>
    <t>UL13_8</t>
  </si>
  <si>
    <t>UL13_040A</t>
  </si>
  <si>
    <t>UL13_9A</t>
  </si>
  <si>
    <t>UL13_040B</t>
  </si>
  <si>
    <t>UL13_9B</t>
  </si>
  <si>
    <t>UL13_045</t>
  </si>
  <si>
    <t>UL13_10</t>
  </si>
  <si>
    <t>UL13_050</t>
  </si>
  <si>
    <t>UL13_11</t>
  </si>
  <si>
    <t>UL13_055</t>
  </si>
  <si>
    <t>UL13_12</t>
  </si>
  <si>
    <t>UL13_060</t>
  </si>
  <si>
    <t>UL13_13</t>
  </si>
  <si>
    <t>UL13_065</t>
  </si>
  <si>
    <t>UL13_14</t>
  </si>
  <si>
    <t>UL13_070</t>
  </si>
  <si>
    <t>UL13_15</t>
  </si>
  <si>
    <t>UL13_075</t>
  </si>
  <si>
    <t>UL13_16</t>
  </si>
  <si>
    <t>UL13_080</t>
  </si>
  <si>
    <t>UL13_17</t>
  </si>
  <si>
    <t>UL13_085</t>
  </si>
  <si>
    <t>UL13_18</t>
  </si>
  <si>
    <t>UL13_090</t>
  </si>
  <si>
    <t>UL13_19</t>
  </si>
  <si>
    <t>UL14_005</t>
  </si>
  <si>
    <t>UL14_1</t>
  </si>
  <si>
    <t>UL14_015</t>
  </si>
  <si>
    <t>UL14_3</t>
  </si>
  <si>
    <t>UL14_020</t>
  </si>
  <si>
    <t>UL14_4</t>
  </si>
  <si>
    <t>UL14_025</t>
  </si>
  <si>
    <t>UL14_5</t>
  </si>
  <si>
    <t>UL14_030</t>
  </si>
  <si>
    <t>UL14_6</t>
  </si>
  <si>
    <t>UL14_035</t>
  </si>
  <si>
    <t>UL14_7</t>
  </si>
  <si>
    <t>UL14_040</t>
  </si>
  <si>
    <t>UL14_8</t>
  </si>
  <si>
    <t>UL14_045</t>
  </si>
  <si>
    <t>UL14_9</t>
  </si>
  <si>
    <t>UL14_050</t>
  </si>
  <si>
    <t>UL14_10</t>
  </si>
  <si>
    <t>UL15_005</t>
  </si>
  <si>
    <t>UL15_1</t>
  </si>
  <si>
    <t>UL15_015</t>
  </si>
  <si>
    <t>UL15_3</t>
  </si>
  <si>
    <t>UL15_020</t>
  </si>
  <si>
    <t>UL15_4</t>
  </si>
  <si>
    <t>UL15_025</t>
  </si>
  <si>
    <t>UL15_5</t>
  </si>
  <si>
    <t>UL15_030</t>
  </si>
  <si>
    <t>UL15_6</t>
  </si>
  <si>
    <t>UL15_035</t>
  </si>
  <si>
    <t>UL15_7</t>
  </si>
  <si>
    <t>UL15_040</t>
  </si>
  <si>
    <t>UL15_8</t>
  </si>
  <si>
    <t>UL15_045</t>
  </si>
  <si>
    <t>UL15_9</t>
  </si>
  <si>
    <t>UL15_050</t>
  </si>
  <si>
    <t>UL15_10</t>
  </si>
  <si>
    <t>UL15_055</t>
  </si>
  <si>
    <t>UL15_11</t>
  </si>
  <si>
    <t>UL16_005</t>
  </si>
  <si>
    <t>UL16_1</t>
  </si>
  <si>
    <t>UL16_010</t>
  </si>
  <si>
    <t>UL16_2</t>
  </si>
  <si>
    <t>UL16_013</t>
  </si>
  <si>
    <t>UL16_3</t>
  </si>
  <si>
    <t>UL16_015</t>
  </si>
  <si>
    <t>UL16_4</t>
  </si>
  <si>
    <t>UL16_020</t>
  </si>
  <si>
    <t>UL16_5</t>
  </si>
  <si>
    <t>UL16_025</t>
  </si>
  <si>
    <t>UL16_6</t>
  </si>
  <si>
    <t>UL16_030</t>
  </si>
  <si>
    <t>UL16_7</t>
  </si>
  <si>
    <t>UL16_035</t>
  </si>
  <si>
    <t>UL16_8</t>
  </si>
  <si>
    <t>UL16_040</t>
  </si>
  <si>
    <t>UL16_9</t>
  </si>
  <si>
    <t>UL17_005</t>
  </si>
  <si>
    <t>UL17_1</t>
  </si>
  <si>
    <t>UL17_015</t>
  </si>
  <si>
    <t>UL17_3</t>
  </si>
  <si>
    <t>UL17_020</t>
  </si>
  <si>
    <t>UL17_4</t>
  </si>
  <si>
    <t>UL17_025</t>
  </si>
  <si>
    <t>UL17_5</t>
  </si>
  <si>
    <t>UL17_030</t>
  </si>
  <si>
    <t>UL17_6</t>
  </si>
  <si>
    <t>UL17_035</t>
  </si>
  <si>
    <t>UL17_7</t>
  </si>
  <si>
    <t>UL17_040</t>
  </si>
  <si>
    <t>UL17_8</t>
  </si>
  <si>
    <t>UL17_045</t>
  </si>
  <si>
    <t>UL17_9</t>
  </si>
  <si>
    <t>UL17_050</t>
  </si>
  <si>
    <t>UL17_10</t>
  </si>
  <si>
    <t>UL18_005</t>
  </si>
  <si>
    <t>UL18_1</t>
  </si>
  <si>
    <t>UL18_010</t>
  </si>
  <si>
    <t>UL18_2</t>
  </si>
  <si>
    <t>UL18_015</t>
  </si>
  <si>
    <t>UL18_3</t>
  </si>
  <si>
    <t>UL18_020</t>
  </si>
  <si>
    <t>UL18_4</t>
  </si>
  <si>
    <t>UL18_025</t>
  </si>
  <si>
    <t>UL18_5</t>
  </si>
  <si>
    <t>UL18_030</t>
  </si>
  <si>
    <t>UL18_6</t>
  </si>
  <si>
    <t>UL18_035</t>
  </si>
  <si>
    <t>UL18_7</t>
  </si>
  <si>
    <t>UL18_040</t>
  </si>
  <si>
    <t>UL18_8</t>
  </si>
  <si>
    <t>UL18_045</t>
  </si>
  <si>
    <t>UL18_9</t>
  </si>
  <si>
    <t>UL18_050</t>
  </si>
  <si>
    <t>UL18_10</t>
  </si>
  <si>
    <t>UL18_055</t>
  </si>
  <si>
    <t>UL18_11</t>
  </si>
  <si>
    <t>UL18_060</t>
  </si>
  <si>
    <t>UL18_12</t>
  </si>
  <si>
    <t>UL18_065A</t>
  </si>
  <si>
    <t>UL18_13A</t>
  </si>
  <si>
    <t>UL18_065B</t>
  </si>
  <si>
    <t>UL18_13B</t>
  </si>
  <si>
    <t>UL18_070</t>
  </si>
  <si>
    <t>UL18_14</t>
  </si>
  <si>
    <t>UL18_075</t>
  </si>
  <si>
    <t>UL18_15</t>
  </si>
  <si>
    <t>UL18_080</t>
  </si>
  <si>
    <t>UL18_16</t>
  </si>
  <si>
    <t>UL18_085</t>
  </si>
  <si>
    <t>UL18_17</t>
  </si>
  <si>
    <t>UL18_090</t>
  </si>
  <si>
    <t>UL18_18</t>
  </si>
  <si>
    <t>UL18_095</t>
  </si>
  <si>
    <t>UL18_19</t>
  </si>
  <si>
    <t>UL18_100</t>
  </si>
  <si>
    <t>UL18_20</t>
  </si>
  <si>
    <t>UL18_105</t>
  </si>
  <si>
    <t>UL18_21</t>
  </si>
  <si>
    <t>UL18_110</t>
  </si>
  <si>
    <t>UL18_22</t>
  </si>
  <si>
    <t>UL18_115</t>
  </si>
  <si>
    <t>UL18_23</t>
  </si>
  <si>
    <t>UL19_005</t>
  </si>
  <si>
    <t>UL19_1</t>
  </si>
  <si>
    <t>UL19_010</t>
  </si>
  <si>
    <t>UL19_2</t>
  </si>
  <si>
    <t>UL19_015</t>
  </si>
  <si>
    <t>UL19_3</t>
  </si>
  <si>
    <t>UL19_020</t>
  </si>
  <si>
    <t>UL19_4</t>
  </si>
  <si>
    <t>UL19_025</t>
  </si>
  <si>
    <t>UL19_5</t>
  </si>
  <si>
    <t>UL19_030</t>
  </si>
  <si>
    <t>UL19_6</t>
  </si>
  <si>
    <t>UL19_035</t>
  </si>
  <si>
    <t>UL19_7</t>
  </si>
  <si>
    <t>UL19_040</t>
  </si>
  <si>
    <t>UL19_8</t>
  </si>
  <si>
    <t>UL19_045</t>
  </si>
  <si>
    <t>UL19_9</t>
  </si>
  <si>
    <t>UL20_005</t>
  </si>
  <si>
    <t>UL20_1</t>
  </si>
  <si>
    <t>UL20_015</t>
  </si>
  <si>
    <t>UL20_3</t>
  </si>
  <si>
    <t>UL20_020</t>
  </si>
  <si>
    <t>UL20_4</t>
  </si>
  <si>
    <t>UL20_025</t>
  </si>
  <si>
    <t>UL20_5</t>
  </si>
  <si>
    <t>UL20_030</t>
  </si>
  <si>
    <t>UL20_6</t>
  </si>
  <si>
    <t>UL20_035</t>
  </si>
  <si>
    <t>UL20_7</t>
  </si>
  <si>
    <t>UL20_040</t>
  </si>
  <si>
    <t>UL20_8</t>
  </si>
  <si>
    <t>UL20_045</t>
  </si>
  <si>
    <t>UL20_9</t>
  </si>
  <si>
    <t>UL2_005</t>
  </si>
  <si>
    <t>UL2_1</t>
  </si>
  <si>
    <t>UL20_050</t>
  </si>
  <si>
    <t>UL20_10</t>
  </si>
  <si>
    <t>UL20_055</t>
  </si>
  <si>
    <t>UL20_11</t>
  </si>
  <si>
    <t>UL2_015</t>
  </si>
  <si>
    <t>UL2_3</t>
  </si>
  <si>
    <t>UL2_020</t>
  </si>
  <si>
    <t>UL2_4</t>
  </si>
  <si>
    <t>UL2_025</t>
  </si>
  <si>
    <t>UL2_5</t>
  </si>
  <si>
    <t>UL2_030</t>
  </si>
  <si>
    <t>UL2_6</t>
  </si>
  <si>
    <t>UL2_035</t>
  </si>
  <si>
    <t>UL2_7</t>
  </si>
  <si>
    <t>UL2_040</t>
  </si>
  <si>
    <t>UL2_8</t>
  </si>
  <si>
    <t>UL2_045</t>
  </si>
  <si>
    <t>UL2_9</t>
  </si>
  <si>
    <t>UL2_050</t>
  </si>
  <si>
    <t>UL2_10</t>
  </si>
  <si>
    <t>UL21_005</t>
  </si>
  <si>
    <t>UL21_1</t>
  </si>
  <si>
    <t>UL21_010</t>
  </si>
  <si>
    <t>UL21_2</t>
  </si>
  <si>
    <t>UL21_015</t>
  </si>
  <si>
    <t>UL21_3</t>
  </si>
  <si>
    <t>UL21_020</t>
  </si>
  <si>
    <t>UL21_4</t>
  </si>
  <si>
    <t>UL21_025</t>
  </si>
  <si>
    <t>UL21_5</t>
  </si>
  <si>
    <t>UL21_030</t>
  </si>
  <si>
    <t>UL21_6</t>
  </si>
  <si>
    <t>UL21_035</t>
  </si>
  <si>
    <t>UL21_7</t>
  </si>
  <si>
    <t>UL21_040</t>
  </si>
  <si>
    <t>UL21_8</t>
  </si>
  <si>
    <t>UL21_045</t>
  </si>
  <si>
    <t>UL21_9</t>
  </si>
  <si>
    <t>UL21_050</t>
  </si>
  <si>
    <t>UL21_10</t>
  </si>
  <si>
    <t>UL21_055</t>
  </si>
  <si>
    <t>UL21_11</t>
  </si>
  <si>
    <t>UL21_060</t>
  </si>
  <si>
    <t>UL21_12</t>
  </si>
  <si>
    <t>UL21_065</t>
  </si>
  <si>
    <t>UL21_13</t>
  </si>
  <si>
    <t>UL21_070A</t>
  </si>
  <si>
    <t>UL21_14A</t>
  </si>
  <si>
    <t>UL21_070B</t>
  </si>
  <si>
    <t>UL21_14B</t>
  </si>
  <si>
    <t>UL21_075</t>
  </si>
  <si>
    <t>UL21_15</t>
  </si>
  <si>
    <t>UL21_080</t>
  </si>
  <si>
    <t>UL21_16</t>
  </si>
  <si>
    <t>UL21_085</t>
  </si>
  <si>
    <t>UL21_17</t>
  </si>
  <si>
    <t>UL21_090</t>
  </si>
  <si>
    <t>UL21_18</t>
  </si>
  <si>
    <t>UL21_095</t>
  </si>
  <si>
    <t>UL21_19</t>
  </si>
  <si>
    <t>UL21_100</t>
  </si>
  <si>
    <t>UL21_20</t>
  </si>
  <si>
    <t>UL21_105</t>
  </si>
  <si>
    <t>UL21_21</t>
  </si>
  <si>
    <t>UL21_110</t>
  </si>
  <si>
    <t>UL21_22</t>
  </si>
  <si>
    <t>UL21_115</t>
  </si>
  <si>
    <t>UL21_23</t>
  </si>
  <si>
    <t>UL21_120</t>
  </si>
  <si>
    <t>UL21_24</t>
  </si>
  <si>
    <t>UL3_005</t>
  </si>
  <si>
    <t>UL3_1</t>
  </si>
  <si>
    <t>UL3_010</t>
  </si>
  <si>
    <t>UL3_2</t>
  </si>
  <si>
    <t>UL3_015</t>
  </si>
  <si>
    <t>UL3_3</t>
  </si>
  <si>
    <t>UL3_020</t>
  </si>
  <si>
    <t>UL3_4</t>
  </si>
  <si>
    <t>UL3_025</t>
  </si>
  <si>
    <t>UL3_5</t>
  </si>
  <si>
    <t>UL3_030</t>
  </si>
  <si>
    <t>UL3_6</t>
  </si>
  <si>
    <t>UL3_035</t>
  </si>
  <si>
    <t>UL3_7</t>
  </si>
  <si>
    <t>UL3_040</t>
  </si>
  <si>
    <t>UL3_8</t>
  </si>
  <si>
    <t>UL3_045</t>
  </si>
  <si>
    <t>UL3_9</t>
  </si>
  <si>
    <t>UL4_005</t>
  </si>
  <si>
    <t>UL4_1</t>
  </si>
  <si>
    <t>UL4_010</t>
  </si>
  <si>
    <t>UL4_2</t>
  </si>
  <si>
    <t>UL4_015</t>
  </si>
  <si>
    <t>UL4_3</t>
  </si>
  <si>
    <t>UL4_020</t>
  </si>
  <si>
    <t>UL4_4</t>
  </si>
  <si>
    <t>UL4_025</t>
  </si>
  <si>
    <t>UL4_5</t>
  </si>
  <si>
    <t>UL4_030</t>
  </si>
  <si>
    <t>UL4_6</t>
  </si>
  <si>
    <t>UL4_035</t>
  </si>
  <si>
    <t>UL4_7</t>
  </si>
  <si>
    <t>UL4_040</t>
  </si>
  <si>
    <t>UL4_8</t>
  </si>
  <si>
    <t>UL4_045</t>
  </si>
  <si>
    <t>UL4_9</t>
  </si>
  <si>
    <t>UL4_050A</t>
  </si>
  <si>
    <t>UL4_10A</t>
  </si>
  <si>
    <t>UL4_050B</t>
  </si>
  <si>
    <t>UL4_10B</t>
  </si>
  <si>
    <t>UL4_055</t>
  </si>
  <si>
    <t>UL4_11</t>
  </si>
  <si>
    <t>UL4_060</t>
  </si>
  <si>
    <t>UL4_12</t>
  </si>
  <si>
    <t>UL4_065</t>
  </si>
  <si>
    <t>UL4_13</t>
  </si>
  <si>
    <t>UL4_070</t>
  </si>
  <si>
    <t>UL4_14</t>
  </si>
  <si>
    <t>UL4_075</t>
  </si>
  <si>
    <t>UL4_15</t>
  </si>
  <si>
    <t>UL4_080</t>
  </si>
  <si>
    <t>UL4_16</t>
  </si>
  <si>
    <t>UL4_085</t>
  </si>
  <si>
    <t>UL4_17</t>
  </si>
  <si>
    <t>UL4_090</t>
  </si>
  <si>
    <t>UL4_18</t>
  </si>
  <si>
    <t>UL4_095</t>
  </si>
  <si>
    <t>UL4_19</t>
  </si>
  <si>
    <t>UL4_100</t>
  </si>
  <si>
    <t>UL4_20</t>
  </si>
  <si>
    <t>UL5_005</t>
  </si>
  <si>
    <t>UL5_1</t>
  </si>
  <si>
    <t>UL5_015</t>
  </si>
  <si>
    <t>UL5_3</t>
  </si>
  <si>
    <t>UL5_020</t>
  </si>
  <si>
    <t>UL5_4</t>
  </si>
  <si>
    <t>UL5_025</t>
  </si>
  <si>
    <t>UL5_5</t>
  </si>
  <si>
    <t>UL5_030</t>
  </si>
  <si>
    <t>UL5_6</t>
  </si>
  <si>
    <t>UL5_035</t>
  </si>
  <si>
    <t>UL5_7</t>
  </si>
  <si>
    <t>UL5_040</t>
  </si>
  <si>
    <t>UL5_8</t>
  </si>
  <si>
    <t>UL5_045</t>
  </si>
  <si>
    <t>UL5_9</t>
  </si>
  <si>
    <t>UL5_050</t>
  </si>
  <si>
    <t>UL5_10</t>
  </si>
  <si>
    <t>UL6_005</t>
  </si>
  <si>
    <t>UL6_1</t>
  </si>
  <si>
    <t>UL6_010</t>
  </si>
  <si>
    <t>UL6_2</t>
  </si>
  <si>
    <t>UL6_015</t>
  </si>
  <si>
    <t>UL6_3</t>
  </si>
  <si>
    <t>UL6_020</t>
  </si>
  <si>
    <t>UL6_4</t>
  </si>
  <si>
    <t>UL6_025</t>
  </si>
  <si>
    <t>UL6_5</t>
  </si>
  <si>
    <t>UL6_030</t>
  </si>
  <si>
    <t>UL6_6</t>
  </si>
  <si>
    <t>UL6_035</t>
  </si>
  <si>
    <t>UL6_7</t>
  </si>
  <si>
    <t>UL6_040</t>
  </si>
  <si>
    <t>UL6_8</t>
  </si>
  <si>
    <t>UL6_045</t>
  </si>
  <si>
    <t>UL6_9</t>
  </si>
  <si>
    <t>UL7_005</t>
  </si>
  <si>
    <t>UL7_1</t>
  </si>
  <si>
    <t>UL7_010</t>
  </si>
  <si>
    <t>UL7_2</t>
  </si>
  <si>
    <t>UL7_015</t>
  </si>
  <si>
    <t>UL7_3</t>
  </si>
  <si>
    <t>UL7_020</t>
  </si>
  <si>
    <t>UL7_4</t>
  </si>
  <si>
    <t>UL7_025</t>
  </si>
  <si>
    <t>UL7_5</t>
  </si>
  <si>
    <t>UL7_030</t>
  </si>
  <si>
    <t>UL7_6</t>
  </si>
  <si>
    <t>UL7_035</t>
  </si>
  <si>
    <t>UL7_7</t>
  </si>
  <si>
    <t>UL7_040</t>
  </si>
  <si>
    <t>UL7_8</t>
  </si>
  <si>
    <t>UL7_045</t>
  </si>
  <si>
    <t>UL7_9</t>
  </si>
  <si>
    <t>UL7_050A</t>
  </si>
  <si>
    <t>UL7_10A</t>
  </si>
  <si>
    <t>UL7_050B</t>
  </si>
  <si>
    <t>UL7_10B</t>
  </si>
  <si>
    <t>UL7_055</t>
  </si>
  <si>
    <t>UL7_11</t>
  </si>
  <si>
    <t>UL7_060</t>
  </si>
  <si>
    <t>UL7_12</t>
  </si>
  <si>
    <t>UL7_065</t>
  </si>
  <si>
    <t>UL7_13</t>
  </si>
  <si>
    <t>UL7_070</t>
  </si>
  <si>
    <t>UL7_14</t>
  </si>
  <si>
    <t>UL7_075</t>
  </si>
  <si>
    <t>UL7_15</t>
  </si>
  <si>
    <t>UL7_080</t>
  </si>
  <si>
    <t>UL7_16</t>
  </si>
  <si>
    <t>UL7_085</t>
  </si>
  <si>
    <t>UL7_17</t>
  </si>
  <si>
    <t>UL7_090</t>
  </si>
  <si>
    <t>UL7_18</t>
  </si>
  <si>
    <t>UL7_095</t>
  </si>
  <si>
    <t>UL7_19</t>
  </si>
  <si>
    <t>UL7_100</t>
  </si>
  <si>
    <t>UL7_20</t>
  </si>
  <si>
    <t>UL8_005</t>
  </si>
  <si>
    <t>UL8_1</t>
  </si>
  <si>
    <t>UL8_010</t>
  </si>
  <si>
    <t>UL8_2</t>
  </si>
  <si>
    <t>UL8_015</t>
  </si>
  <si>
    <t>UL8_3</t>
  </si>
  <si>
    <t>UL8_020</t>
  </si>
  <si>
    <t>UL8_4</t>
  </si>
  <si>
    <t>UL8_025</t>
  </si>
  <si>
    <t>UL8_5</t>
  </si>
  <si>
    <t>UL8_030</t>
  </si>
  <si>
    <t>UL8_6</t>
  </si>
  <si>
    <t>UL8_035</t>
  </si>
  <si>
    <t>UL8_7</t>
  </si>
  <si>
    <t>UL8_040</t>
  </si>
  <si>
    <t>UL8_8</t>
  </si>
  <si>
    <t>UL8_045</t>
  </si>
  <si>
    <t>UL8_9</t>
  </si>
  <si>
    <t>UL9_005</t>
  </si>
  <si>
    <t>UL9_1</t>
  </si>
  <si>
    <t>UL9_015</t>
  </si>
  <si>
    <t>UL9_3</t>
  </si>
  <si>
    <t>UL9_020</t>
  </si>
  <si>
    <t>UL9_4</t>
  </si>
  <si>
    <t>UL9_025</t>
  </si>
  <si>
    <t>UL9_5</t>
  </si>
  <si>
    <t>UL9_030</t>
  </si>
  <si>
    <t>UL9_6</t>
  </si>
  <si>
    <t>UL9_035</t>
  </si>
  <si>
    <t>UL9_7</t>
  </si>
  <si>
    <t>UL9_040</t>
  </si>
  <si>
    <t>UL9_8</t>
  </si>
  <si>
    <t>UL9_045</t>
  </si>
  <si>
    <t>UL9_9</t>
  </si>
  <si>
    <t>UL9_050</t>
  </si>
  <si>
    <t>UL9_10</t>
  </si>
  <si>
    <t>UL9_055</t>
  </si>
  <si>
    <t>UL9_11</t>
  </si>
  <si>
    <t>ULGL1_005</t>
  </si>
  <si>
    <t>ULC8_1</t>
  </si>
  <si>
    <t>ULGL1_015</t>
  </si>
  <si>
    <t>ULC8_3</t>
  </si>
  <si>
    <t>ULGL2_005</t>
  </si>
  <si>
    <t>ULC7_1</t>
  </si>
  <si>
    <t>ULGL2_015</t>
  </si>
  <si>
    <t>ULC7_3</t>
  </si>
  <si>
    <t>ULGL3_005</t>
  </si>
  <si>
    <t>ULC6_1</t>
  </si>
  <si>
    <t>ULGL3_015</t>
  </si>
  <si>
    <t>ULC6_3</t>
  </si>
  <si>
    <t>ULGL4_005</t>
  </si>
  <si>
    <t>ULC5_1</t>
  </si>
  <si>
    <t>ULGL4_015</t>
  </si>
  <si>
    <t>ULC5_3</t>
  </si>
  <si>
    <t>ULGL5_005</t>
  </si>
  <si>
    <t>ULC1_1</t>
  </si>
  <si>
    <t>ULGL5_015</t>
  </si>
  <si>
    <t>ULC1_3</t>
  </si>
  <si>
    <t>ULGL6_005</t>
  </si>
  <si>
    <t>ULC2_1</t>
  </si>
  <si>
    <t>ULGL6_015</t>
  </si>
  <si>
    <t>ULC2_3</t>
  </si>
  <si>
    <t>ULGL7_005</t>
  </si>
  <si>
    <t>ULC3_1</t>
  </si>
  <si>
    <t>ULGL7_015</t>
  </si>
  <si>
    <t>ULC3_3</t>
  </si>
  <si>
    <t>ULGL8_005</t>
  </si>
  <si>
    <t>ULC4_1</t>
  </si>
  <si>
    <t>ULGL8_015</t>
  </si>
  <si>
    <t>ULC4_3</t>
  </si>
  <si>
    <t>MCM01_Devices</t>
  </si>
  <si>
    <t>MCM02_Devices</t>
  </si>
  <si>
    <t>MCM03_Devices</t>
  </si>
  <si>
    <t>MCM04_Devices</t>
  </si>
  <si>
    <t>MCM05_Devices</t>
  </si>
  <si>
    <t>MCM06_Devices</t>
  </si>
  <si>
    <t>MCM07_Devices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</si>
</sst>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0&quot;'&quot;"/>
    <numFmt numFmtId="165" formatCode="0.00&quot;''&quot;"/>
    <numFmt numFmtId="166" formatCode="0&quot;''&quot;"/>
    <numFmt numFmtId="167" formatCode="0&quot;'&quot;"/>
    <numFmt numFmtId="168" formatCode="0.0&quot;''&quot;"/>
    <numFmt numFmtId="169" formatCode="#\ \i\n."/>
    <numFmt numFmtId="170" formatCode="0.0"/>
    <numFmt numFmtId="171" formatCode="m/d/yy;@"/>
  </numFmts>
  <fonts count="3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Arial"/>
      <family val="2"/>
    </font>
    <font>
      <sz val="9"/>
      <color indexed="9"/>
      <name val="Arial"/>
      <family val="2"/>
    </font>
    <font>
      <b/>
      <sz val="9"/>
      <name val="Arial"/>
      <family val="2"/>
    </font>
    <font>
      <sz val="9"/>
      <color indexed="81"/>
      <name val="Tahoma"/>
      <family val="2"/>
    </font>
    <font>
      <b/>
      <sz val="10"/>
      <name val="Arial"/>
      <family val="2"/>
    </font>
    <font>
      <b/>
      <sz val="11"/>
      <color theme="1"/>
      <name val="Calibri"/>
      <family val="2"/>
      <scheme val="minor"/>
    </font>
    <font>
      <b/>
      <sz val="18"/>
      <name val="Arial"/>
      <family val="2"/>
    </font>
    <font>
      <sz val="18"/>
      <name val="Arial"/>
      <family val="2"/>
    </font>
    <font>
      <sz val="11"/>
      <color theme="3" tint="0.14993743705557422"/>
      <name val="Calibri"/>
      <family val="2"/>
      <scheme val="minor"/>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1"/>
      <color rgb="FF9C6500"/>
      <name val="Calibri"/>
      <family val="2"/>
      <scheme val="minor"/>
    </font>
    <font>
      <u/>
      <sz val="11"/>
      <color theme="10"/>
      <name val="Calibri"/>
      <family val="2"/>
      <scheme val="minor"/>
    </font>
    <font>
      <sz val="9"/>
      <color rgb="FF000000"/>
      <name val="Arial"/>
      <family val="2"/>
    </font>
    <font>
      <sz val="9"/>
      <name val="宋体"/>
      <family val="3"/>
      <charset val="134"/>
    </font>
    <font>
      <sz val="11"/>
      <color theme="1"/>
      <name val="Calibri"/>
      <family val="2"/>
      <charset val="204"/>
      <scheme val="minor"/>
    </font>
    <font>
      <sz val="11"/>
      <color rgb="FF000000"/>
      <name val="Calibri"/>
      <family val="2"/>
    </font>
    <font>
      <sz val="10"/>
      <color rgb="FF000000"/>
      <name val="Arial"/>
      <family val="2"/>
    </font>
  </fonts>
  <fills count="44">
    <fill>
      <patternFill patternType="none"/>
    </fill>
    <fill>
      <patternFill patternType="gray125"/>
    </fill>
    <fill>
      <patternFill patternType="solid">
        <fgColor indexed="22"/>
        <bgColor indexed="64"/>
      </patternFill>
    </fill>
    <fill>
      <patternFill patternType="solid">
        <fgColor indexed="16"/>
        <bgColor indexed="64"/>
      </patternFill>
    </fill>
    <fill>
      <patternFill patternType="solid">
        <fgColor indexed="32"/>
        <bgColor indexed="64"/>
      </patternFill>
    </fill>
    <fill>
      <patternFill patternType="solid">
        <fgColor indexed="43"/>
        <bgColor indexed="64"/>
      </patternFill>
    </fill>
    <fill>
      <patternFill patternType="solid">
        <fgColor indexed="42"/>
        <bgColor indexed="64"/>
      </patternFill>
    </fill>
    <fill>
      <patternFill patternType="solid">
        <fgColor indexed="44"/>
        <bgColor indexed="64"/>
      </patternFill>
    </fill>
    <fill>
      <patternFill patternType="solid">
        <fgColor indexed="47"/>
        <bgColor indexed="64"/>
      </patternFill>
    </fill>
    <fill>
      <patternFill patternType="solid">
        <fgColor indexed="61"/>
        <bgColor indexed="64"/>
      </patternFill>
    </fill>
    <fill>
      <patternFill patternType="solid">
        <fgColor theme="0" tint="-0.249977111117893"/>
        <bgColor indexed="64"/>
      </patternFill>
    </fill>
    <fill>
      <patternFill patternType="solid">
        <fgColor rgb="FFFFCC00"/>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54">
    <border>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s>
  <cellStyleXfs count="93">
    <xf numFmtId="0" fontId="0" fillId="0" borderId="0"/>
    <xf numFmtId="0" fontId="5" fillId="0" borderId="0"/>
    <xf numFmtId="0" fontId="14" fillId="0" borderId="0">
      <alignment horizontal="left" vertical="center" wrapText="1" indent="1"/>
    </xf>
    <xf numFmtId="0" fontId="15" fillId="0" borderId="0" applyNumberFormat="0" applyFill="0" applyBorder="0" applyAlignment="0" applyProtection="0"/>
    <xf numFmtId="0" fontId="16" fillId="0" borderId="39" applyNumberFormat="0" applyFill="0" applyAlignment="0" applyProtection="0"/>
    <xf numFmtId="0" fontId="17" fillId="0" borderId="40" applyNumberFormat="0" applyFill="0" applyAlignment="0" applyProtection="0"/>
    <xf numFmtId="0" fontId="18" fillId="0" borderId="41" applyNumberFormat="0" applyFill="0" applyAlignment="0" applyProtection="0"/>
    <xf numFmtId="0" fontId="18" fillId="0" borderId="0" applyNumberFormat="0" applyFill="0" applyBorder="0" applyAlignment="0" applyProtection="0"/>
    <xf numFmtId="0" fontId="19" fillId="13" borderId="0" applyNumberFormat="0" applyBorder="0" applyAlignment="0" applyProtection="0"/>
    <xf numFmtId="0" fontId="20" fillId="14" borderId="0" applyNumberFormat="0" applyBorder="0" applyAlignment="0" applyProtection="0"/>
    <xf numFmtId="0" fontId="21" fillId="16" borderId="42" applyNumberFormat="0" applyAlignment="0" applyProtection="0"/>
    <xf numFmtId="0" fontId="22" fillId="17" borderId="43" applyNumberFormat="0" applyAlignment="0" applyProtection="0"/>
    <xf numFmtId="0" fontId="23" fillId="17" borderId="42" applyNumberFormat="0" applyAlignment="0" applyProtection="0"/>
    <xf numFmtId="0" fontId="24" fillId="0" borderId="44" applyNumberFormat="0" applyFill="0" applyAlignment="0" applyProtection="0"/>
    <xf numFmtId="0" fontId="25" fillId="18" borderId="45" applyNumberFormat="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11" fillId="0" borderId="47" applyNumberFormat="0" applyFill="0" applyAlignment="0" applyProtection="0"/>
    <xf numFmtId="0" fontId="28"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28" fillId="24"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28" fillId="28"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28" fillId="32"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28"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28"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0" fontId="30" fillId="0" borderId="0" applyNumberFormat="0" applyFill="0" applyBorder="0" applyAlignment="0" applyProtection="0"/>
    <xf numFmtId="0" fontId="4" fillId="19" borderId="46" applyNumberFormat="0" applyFont="0" applyAlignment="0" applyProtection="0"/>
    <xf numFmtId="0" fontId="29" fillId="15" borderId="0" applyNumberFormat="0" applyBorder="0" applyAlignment="0" applyProtection="0"/>
    <xf numFmtId="0" fontId="28" fillId="23" borderId="0" applyNumberFormat="0" applyBorder="0" applyAlignment="0" applyProtection="0"/>
    <xf numFmtId="0" fontId="28" fillId="27" borderId="0" applyNumberFormat="0" applyBorder="0" applyAlignment="0" applyProtection="0"/>
    <xf numFmtId="0" fontId="28" fillId="31" borderId="0" applyNumberFormat="0" applyBorder="0" applyAlignment="0" applyProtection="0"/>
    <xf numFmtId="0" fontId="28" fillId="35" borderId="0" applyNumberFormat="0" applyBorder="0" applyAlignment="0" applyProtection="0"/>
    <xf numFmtId="0" fontId="28" fillId="39" borderId="0" applyNumberFormat="0" applyBorder="0" applyAlignment="0" applyProtection="0"/>
    <xf numFmtId="0" fontId="28" fillId="43"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19" borderId="46" applyNumberFormat="0" applyFont="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0" borderId="0"/>
    <xf numFmtId="0" fontId="2" fillId="19" borderId="46" applyNumberFormat="0" applyFont="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0" borderId="0"/>
    <xf numFmtId="0" fontId="2" fillId="19" borderId="46" applyNumberFormat="0" applyFont="0" applyAlignment="0" applyProtection="0"/>
    <xf numFmtId="0" fontId="33" fillId="0" borderId="0"/>
    <xf numFmtId="0" fontId="1" fillId="0" borderId="0"/>
    <xf numFmtId="0" fontId="17" fillId="0" borderId="40" applyNumberFormat="0" applyFill="0" applyAlignment="0" applyProtection="0"/>
    <xf numFmtId="0" fontId="15" fillId="0" borderId="0" applyNumberFormat="0" applyFill="0" applyBorder="0" applyAlignment="0" applyProtection="0"/>
    <xf numFmtId="0" fontId="33" fillId="0" borderId="0"/>
  </cellStyleXfs>
  <cellXfs count="221">
    <xf numFmtId="0" fontId="0" fillId="0" borderId="0" xfId="0"/>
    <xf numFmtId="0" fontId="6" fillId="0" borderId="0" xfId="0" applyFont="1" applyAlignment="1" applyProtection="1">
      <alignment horizontal="center"/>
      <protection locked="0"/>
    </xf>
    <xf numFmtId="0" fontId="0" fillId="0" borderId="0" xfId="0" applyProtection="1">
      <protection locked="0"/>
    </xf>
    <xf numFmtId="0" fontId="6" fillId="0" borderId="0" xfId="0" applyFont="1" applyAlignment="1" applyProtection="1">
      <alignment horizontal="left" wrapText="1"/>
      <protection locked="0"/>
    </xf>
    <xf numFmtId="0" fontId="6" fillId="0" borderId="0" xfId="0" applyFont="1" applyAlignment="1" applyProtection="1">
      <alignment horizontal="center" wrapText="1"/>
      <protection locked="0"/>
    </xf>
    <xf numFmtId="168" fontId="6" fillId="0" borderId="0" xfId="0" applyNumberFormat="1" applyFont="1" applyAlignment="1" applyProtection="1">
      <alignment horizontal="left" wrapText="1"/>
      <protection locked="0"/>
    </xf>
    <xf numFmtId="167" fontId="6" fillId="0" borderId="0" xfId="0" applyNumberFormat="1" applyFont="1" applyAlignment="1" applyProtection="1">
      <alignment horizontal="center" wrapText="1"/>
      <protection locked="0"/>
    </xf>
    <xf numFmtId="165" fontId="6" fillId="0" borderId="0" xfId="0" applyNumberFormat="1" applyFont="1" applyAlignment="1" applyProtection="1">
      <alignment horizontal="left" wrapText="1"/>
      <protection locked="0"/>
    </xf>
    <xf numFmtId="166" fontId="6" fillId="0" borderId="0" xfId="0" applyNumberFormat="1" applyFont="1" applyAlignment="1" applyProtection="1">
      <alignment horizontal="left" wrapText="1"/>
      <protection locked="0"/>
    </xf>
    <xf numFmtId="166" fontId="6" fillId="0" borderId="0" xfId="0" applyNumberFormat="1" applyFont="1" applyAlignment="1" applyProtection="1">
      <alignment horizontal="center" wrapText="1"/>
      <protection locked="0"/>
    </xf>
    <xf numFmtId="2" fontId="6" fillId="0" borderId="0" xfId="0" applyNumberFormat="1" applyFont="1" applyAlignment="1" applyProtection="1">
      <alignment horizontal="center" wrapText="1"/>
      <protection locked="0"/>
    </xf>
    <xf numFmtId="169" fontId="6" fillId="0" borderId="0" xfId="0" applyNumberFormat="1" applyFont="1" applyAlignment="1" applyProtection="1">
      <alignment horizontal="center" wrapText="1"/>
      <protection locked="0"/>
    </xf>
    <xf numFmtId="165" fontId="6" fillId="0" borderId="0" xfId="0" applyNumberFormat="1" applyFont="1" applyAlignment="1" applyProtection="1">
      <alignment horizontal="center" wrapText="1"/>
      <protection locked="0"/>
    </xf>
    <xf numFmtId="168" fontId="6" fillId="0" borderId="0" xfId="0" applyNumberFormat="1" applyFont="1" applyAlignment="1" applyProtection="1">
      <alignment horizontal="right" wrapText="1"/>
      <protection locked="0"/>
    </xf>
    <xf numFmtId="164" fontId="6" fillId="0" borderId="0" xfId="0" applyNumberFormat="1" applyFont="1" applyAlignment="1" applyProtection="1">
      <alignment horizontal="right" wrapText="1"/>
      <protection locked="0"/>
    </xf>
    <xf numFmtId="164" fontId="6" fillId="0" borderId="0" xfId="0" applyNumberFormat="1" applyFont="1" applyAlignment="1" applyProtection="1">
      <alignment horizontal="center" wrapText="1"/>
      <protection locked="0"/>
    </xf>
    <xf numFmtId="0" fontId="6" fillId="0" borderId="0" xfId="0" applyFont="1" applyAlignment="1" applyProtection="1">
      <alignment wrapText="1"/>
      <protection locked="0"/>
    </xf>
    <xf numFmtId="0" fontId="0" fillId="0" borderId="0" xfId="0" applyAlignment="1" applyProtection="1">
      <alignment horizontal="center"/>
      <protection locked="0"/>
    </xf>
    <xf numFmtId="0" fontId="0" fillId="0" borderId="0" xfId="0" applyAlignment="1" applyProtection="1">
      <alignment horizontal="center" wrapText="1"/>
      <protection locked="0"/>
    </xf>
    <xf numFmtId="2" fontId="0" fillId="0" borderId="0" xfId="0" applyNumberFormat="1" applyAlignment="1" applyProtection="1">
      <alignment horizontal="center"/>
      <protection locked="0"/>
    </xf>
    <xf numFmtId="166" fontId="0" fillId="0" borderId="0" xfId="0" applyNumberFormat="1" applyAlignment="1" applyProtection="1">
      <alignment horizontal="center"/>
      <protection locked="0"/>
    </xf>
    <xf numFmtId="165" fontId="0" fillId="0" borderId="0" xfId="0" applyNumberFormat="1" applyAlignment="1" applyProtection="1">
      <alignment horizontal="center" wrapText="1"/>
      <protection locked="0"/>
    </xf>
    <xf numFmtId="164" fontId="0" fillId="0" borderId="0" xfId="0" applyNumberFormat="1" applyAlignment="1" applyProtection="1">
      <alignment horizontal="center" wrapText="1"/>
      <protection locked="0"/>
    </xf>
    <xf numFmtId="164" fontId="0" fillId="0" borderId="0" xfId="0" applyNumberFormat="1" applyAlignment="1" applyProtection="1">
      <alignment horizontal="center"/>
      <protection locked="0"/>
    </xf>
    <xf numFmtId="0" fontId="0" fillId="0" borderId="0" xfId="0" applyAlignment="1" applyProtection="1">
      <alignment horizontal="right"/>
      <protection locked="0"/>
    </xf>
    <xf numFmtId="0" fontId="0" fillId="0" borderId="0" xfId="0" applyAlignment="1" applyProtection="1">
      <alignment horizontal="left" wrapText="1"/>
      <protection locked="0"/>
    </xf>
    <xf numFmtId="168" fontId="0" fillId="0" borderId="0" xfId="0" applyNumberFormat="1" applyAlignment="1" applyProtection="1">
      <alignment horizontal="center"/>
      <protection locked="0"/>
    </xf>
    <xf numFmtId="165" fontId="0" fillId="0" borderId="0" xfId="0" applyNumberFormat="1" applyAlignment="1" applyProtection="1">
      <alignment horizontal="center"/>
      <protection locked="0"/>
    </xf>
    <xf numFmtId="167" fontId="0" fillId="0" borderId="0" xfId="0" applyNumberFormat="1" applyAlignment="1" applyProtection="1">
      <alignment horizontal="center"/>
      <protection locked="0"/>
    </xf>
    <xf numFmtId="0" fontId="0" fillId="0" borderId="0" xfId="0" applyAlignment="1" applyProtection="1">
      <alignment wrapText="1"/>
      <protection locked="0"/>
    </xf>
    <xf numFmtId="166" fontId="0" fillId="0" borderId="0" xfId="0" applyNumberFormat="1" applyAlignment="1" applyProtection="1">
      <alignment horizontal="center" wrapText="1"/>
      <protection locked="0"/>
    </xf>
    <xf numFmtId="0" fontId="6" fillId="0" borderId="0" xfId="0" applyFont="1" applyAlignment="1">
      <alignment horizontal="center"/>
    </xf>
    <xf numFmtId="0" fontId="7" fillId="3" borderId="2" xfId="0" applyFont="1" applyFill="1" applyBorder="1" applyAlignment="1">
      <alignment horizontal="center"/>
    </xf>
    <xf numFmtId="0" fontId="7" fillId="4" borderId="3" xfId="0" applyFont="1" applyFill="1" applyBorder="1" applyAlignment="1">
      <alignment horizontal="center"/>
    </xf>
    <xf numFmtId="170" fontId="6" fillId="0" borderId="0" xfId="0" applyNumberFormat="1" applyFont="1" applyAlignment="1" applyProtection="1">
      <alignment horizontal="center"/>
      <protection locked="0"/>
    </xf>
    <xf numFmtId="0" fontId="6" fillId="5" borderId="4" xfId="0" applyFont="1" applyFill="1" applyBorder="1" applyAlignment="1">
      <alignment horizontal="center" shrinkToFit="1"/>
    </xf>
    <xf numFmtId="0" fontId="6" fillId="5" borderId="2" xfId="0" applyFont="1" applyFill="1" applyBorder="1" applyAlignment="1">
      <alignment horizontal="center" shrinkToFit="1"/>
    </xf>
    <xf numFmtId="170" fontId="6" fillId="5" borderId="2" xfId="0" applyNumberFormat="1" applyFont="1" applyFill="1" applyBorder="1" applyAlignment="1">
      <alignment horizontal="center" shrinkToFit="1"/>
    </xf>
    <xf numFmtId="0" fontId="6" fillId="6" borderId="2" xfId="0" applyFont="1" applyFill="1" applyBorder="1" applyAlignment="1">
      <alignment horizontal="center" shrinkToFit="1"/>
    </xf>
    <xf numFmtId="0" fontId="6" fillId="7" borderId="2" xfId="0" applyFont="1" applyFill="1" applyBorder="1" applyAlignment="1">
      <alignment horizontal="center"/>
    </xf>
    <xf numFmtId="1" fontId="6" fillId="5" borderId="4" xfId="0" applyNumberFormat="1" applyFont="1" applyFill="1" applyBorder="1" applyAlignment="1">
      <alignment horizontal="center"/>
    </xf>
    <xf numFmtId="0" fontId="6" fillId="5" borderId="2" xfId="0" applyFont="1" applyFill="1" applyBorder="1" applyAlignment="1">
      <alignment horizontal="center"/>
    </xf>
    <xf numFmtId="170" fontId="6" fillId="5" borderId="2" xfId="0" applyNumberFormat="1" applyFont="1" applyFill="1" applyBorder="1" applyAlignment="1">
      <alignment horizontal="center"/>
    </xf>
    <xf numFmtId="1" fontId="6" fillId="5" borderId="2" xfId="0" applyNumberFormat="1" applyFont="1" applyFill="1" applyBorder="1" applyAlignment="1">
      <alignment horizontal="center"/>
    </xf>
    <xf numFmtId="0" fontId="6" fillId="6" borderId="2" xfId="0" applyFont="1" applyFill="1" applyBorder="1" applyAlignment="1">
      <alignment horizontal="center"/>
    </xf>
    <xf numFmtId="169" fontId="7" fillId="4" borderId="3" xfId="0" applyNumberFormat="1" applyFont="1" applyFill="1" applyBorder="1" applyAlignment="1">
      <alignment horizontal="center" wrapText="1"/>
    </xf>
    <xf numFmtId="0" fontId="6" fillId="8" borderId="4" xfId="0" applyFont="1" applyFill="1" applyBorder="1" applyAlignment="1">
      <alignment horizontal="center" shrinkToFit="1"/>
    </xf>
    <xf numFmtId="1" fontId="6" fillId="8" borderId="4" xfId="0" applyNumberFormat="1" applyFont="1" applyFill="1" applyBorder="1" applyAlignment="1">
      <alignment horizontal="center"/>
    </xf>
    <xf numFmtId="0" fontId="7" fillId="3" borderId="5" xfId="0" applyFont="1" applyFill="1" applyBorder="1" applyAlignment="1">
      <alignment horizontal="center"/>
    </xf>
    <xf numFmtId="0" fontId="7" fillId="4" borderId="5" xfId="0" applyFont="1" applyFill="1" applyBorder="1" applyAlignment="1">
      <alignment horizontal="center"/>
    </xf>
    <xf numFmtId="0" fontId="7" fillId="9" borderId="2" xfId="0" applyFont="1" applyFill="1" applyBorder="1" applyAlignment="1">
      <alignment horizontal="center"/>
    </xf>
    <xf numFmtId="0" fontId="7" fillId="0" borderId="0" xfId="0" applyFont="1" applyAlignment="1" applyProtection="1">
      <alignment horizontal="center"/>
      <protection locked="0"/>
    </xf>
    <xf numFmtId="0" fontId="7" fillId="3" borderId="5" xfId="0" applyFont="1" applyFill="1" applyBorder="1" applyAlignment="1" applyProtection="1">
      <alignment horizontal="center"/>
      <protection locked="0"/>
    </xf>
    <xf numFmtId="168" fontId="6" fillId="0" borderId="0" xfId="0" applyNumberFormat="1" applyFont="1" applyAlignment="1" applyProtection="1">
      <alignment horizontal="center" wrapText="1"/>
      <protection locked="0"/>
    </xf>
    <xf numFmtId="166" fontId="6" fillId="0" borderId="0" xfId="0" applyNumberFormat="1" applyFont="1" applyAlignment="1" applyProtection="1">
      <alignment horizontal="left"/>
      <protection locked="0"/>
    </xf>
    <xf numFmtId="166" fontId="6" fillId="0" borderId="0" xfId="0" applyNumberFormat="1" applyFont="1" applyAlignment="1" applyProtection="1">
      <alignment horizontal="center"/>
      <protection locked="0"/>
    </xf>
    <xf numFmtId="0" fontId="5" fillId="0" borderId="0" xfId="0" applyFont="1" applyAlignment="1" applyProtection="1">
      <alignment horizontal="center" wrapText="1"/>
      <protection locked="0"/>
    </xf>
    <xf numFmtId="165" fontId="5" fillId="0" borderId="0" xfId="0" applyNumberFormat="1" applyFont="1" applyAlignment="1" applyProtection="1">
      <alignment horizontal="center" wrapText="1"/>
      <protection locked="0"/>
    </xf>
    <xf numFmtId="164" fontId="5" fillId="0" borderId="0" xfId="0" applyNumberFormat="1" applyFont="1" applyAlignment="1" applyProtection="1">
      <alignment horizontal="center" wrapText="1"/>
      <protection locked="0"/>
    </xf>
    <xf numFmtId="164" fontId="5" fillId="0" borderId="0" xfId="0" applyNumberFormat="1" applyFont="1" applyAlignment="1" applyProtection="1">
      <alignment horizontal="center"/>
      <protection locked="0"/>
    </xf>
    <xf numFmtId="0" fontId="5" fillId="0" borderId="0" xfId="0" applyFont="1" applyAlignment="1" applyProtection="1">
      <alignment horizontal="left" wrapText="1"/>
      <protection locked="0"/>
    </xf>
    <xf numFmtId="0" fontId="5" fillId="0" borderId="0" xfId="0" applyFont="1" applyAlignment="1" applyProtection="1">
      <alignment wrapText="1"/>
      <protection locked="0"/>
    </xf>
    <xf numFmtId="0" fontId="5" fillId="0" borderId="0" xfId="0" applyFont="1" applyAlignment="1" applyProtection="1">
      <alignment horizontal="left"/>
      <protection locked="0"/>
    </xf>
    <xf numFmtId="0" fontId="0" fillId="10" borderId="9" xfId="0" applyFill="1" applyBorder="1" applyAlignment="1">
      <alignment horizontal="center"/>
    </xf>
    <xf numFmtId="0" fontId="0" fillId="10" borderId="7" xfId="0" applyFill="1" applyBorder="1" applyAlignment="1">
      <alignment horizontal="center"/>
    </xf>
    <xf numFmtId="0" fontId="0" fillId="10" borderId="5" xfId="0" applyFill="1" applyBorder="1" applyAlignment="1">
      <alignment horizontal="center"/>
    </xf>
    <xf numFmtId="0" fontId="5" fillId="0" borderId="0" xfId="0" applyFont="1"/>
    <xf numFmtId="0" fontId="6" fillId="2" borderId="10" xfId="0" applyFont="1" applyFill="1" applyBorder="1" applyAlignment="1" applyProtection="1">
      <alignment horizontal="center"/>
      <protection locked="0"/>
    </xf>
    <xf numFmtId="168" fontId="6" fillId="2" borderId="10" xfId="0" applyNumberFormat="1" applyFont="1" applyFill="1" applyBorder="1" applyAlignment="1" applyProtection="1">
      <alignment horizontal="center"/>
      <protection locked="0"/>
    </xf>
    <xf numFmtId="167" fontId="6" fillId="2" borderId="11" xfId="0" applyNumberFormat="1" applyFont="1" applyFill="1" applyBorder="1" applyAlignment="1" applyProtection="1">
      <alignment horizontal="centerContinuous"/>
      <protection locked="0"/>
    </xf>
    <xf numFmtId="165" fontId="6" fillId="2" borderId="12" xfId="0" applyNumberFormat="1" applyFont="1" applyFill="1" applyBorder="1" applyAlignment="1" applyProtection="1">
      <alignment horizontal="centerContinuous"/>
      <protection locked="0"/>
    </xf>
    <xf numFmtId="166" fontId="6" fillId="2" borderId="11" xfId="0" applyNumberFormat="1" applyFont="1" applyFill="1" applyBorder="1" applyAlignment="1" applyProtection="1">
      <alignment horizontal="centerContinuous"/>
      <protection locked="0"/>
    </xf>
    <xf numFmtId="166" fontId="6" fillId="2" borderId="12" xfId="0" applyNumberFormat="1" applyFont="1" applyFill="1" applyBorder="1" applyAlignment="1" applyProtection="1">
      <alignment horizontal="centerContinuous"/>
      <protection locked="0"/>
    </xf>
    <xf numFmtId="166" fontId="6" fillId="2" borderId="10" xfId="0" applyNumberFormat="1" applyFont="1" applyFill="1" applyBorder="1" applyAlignment="1" applyProtection="1">
      <alignment horizontal="center"/>
      <protection locked="0"/>
    </xf>
    <xf numFmtId="0" fontId="6" fillId="2" borderId="11" xfId="0" applyFont="1" applyFill="1" applyBorder="1" applyAlignment="1" applyProtection="1">
      <alignment horizontal="centerContinuous"/>
      <protection locked="0"/>
    </xf>
    <xf numFmtId="0" fontId="6" fillId="2" borderId="12" xfId="0" applyFont="1" applyFill="1" applyBorder="1" applyAlignment="1" applyProtection="1">
      <alignment horizontal="centerContinuous"/>
      <protection locked="0"/>
    </xf>
    <xf numFmtId="2" fontId="6" fillId="2" borderId="10" xfId="0" applyNumberFormat="1" applyFont="1" applyFill="1" applyBorder="1" applyAlignment="1" applyProtection="1">
      <alignment horizontal="center"/>
      <protection locked="0"/>
    </xf>
    <xf numFmtId="165" fontId="6" fillId="2" borderId="10" xfId="0" applyNumberFormat="1" applyFont="1" applyFill="1" applyBorder="1" applyAlignment="1" applyProtection="1">
      <alignment horizontal="center"/>
      <protection locked="0"/>
    </xf>
    <xf numFmtId="168" fontId="6" fillId="2" borderId="11" xfId="0" applyNumberFormat="1" applyFont="1" applyFill="1" applyBorder="1" applyAlignment="1" applyProtection="1">
      <alignment horizontal="centerContinuous"/>
      <protection locked="0"/>
    </xf>
    <xf numFmtId="164" fontId="6" fillId="2" borderId="12" xfId="0" applyNumberFormat="1" applyFont="1" applyFill="1" applyBorder="1" applyAlignment="1" applyProtection="1">
      <alignment horizontal="centerContinuous"/>
      <protection locked="0"/>
    </xf>
    <xf numFmtId="164" fontId="6" fillId="2" borderId="10" xfId="0" applyNumberFormat="1" applyFont="1" applyFill="1" applyBorder="1" applyAlignment="1" applyProtection="1">
      <alignment horizontal="center"/>
      <protection locked="0"/>
    </xf>
    <xf numFmtId="0" fontId="6" fillId="2" borderId="13" xfId="0" applyFont="1" applyFill="1" applyBorder="1" applyAlignment="1" applyProtection="1">
      <alignment wrapText="1"/>
      <protection locked="0"/>
    </xf>
    <xf numFmtId="0" fontId="6" fillId="2" borderId="14" xfId="0" applyFont="1" applyFill="1" applyBorder="1" applyAlignment="1" applyProtection="1">
      <alignment horizontal="center"/>
      <protection locked="0"/>
    </xf>
    <xf numFmtId="0" fontId="6" fillId="2" borderId="15" xfId="0" applyFont="1" applyFill="1" applyBorder="1" applyAlignment="1" applyProtection="1">
      <alignment horizontal="left"/>
      <protection locked="0"/>
    </xf>
    <xf numFmtId="0" fontId="6" fillId="2" borderId="15" xfId="0" applyFont="1" applyFill="1" applyBorder="1" applyAlignment="1" applyProtection="1">
      <alignment horizontal="center"/>
      <protection locked="0"/>
    </xf>
    <xf numFmtId="168" fontId="6" fillId="2" borderId="15" xfId="0" applyNumberFormat="1" applyFont="1" applyFill="1" applyBorder="1" applyAlignment="1" applyProtection="1">
      <alignment horizontal="center"/>
      <protection locked="0"/>
    </xf>
    <xf numFmtId="167" fontId="6" fillId="2" borderId="15" xfId="0" applyNumberFormat="1" applyFont="1" applyFill="1" applyBorder="1" applyAlignment="1" applyProtection="1">
      <alignment horizontal="center"/>
      <protection locked="0"/>
    </xf>
    <xf numFmtId="165" fontId="6" fillId="2" borderId="15" xfId="0" applyNumberFormat="1" applyFont="1" applyFill="1" applyBorder="1" applyAlignment="1" applyProtection="1">
      <alignment horizontal="center"/>
      <protection locked="0"/>
    </xf>
    <xf numFmtId="166" fontId="6" fillId="2" borderId="15" xfId="0" applyNumberFormat="1" applyFont="1" applyFill="1" applyBorder="1" applyAlignment="1" applyProtection="1">
      <alignment horizontal="center"/>
      <protection locked="0"/>
    </xf>
    <xf numFmtId="2" fontId="6" fillId="2" borderId="15" xfId="0" applyNumberFormat="1" applyFont="1" applyFill="1" applyBorder="1" applyAlignment="1" applyProtection="1">
      <alignment horizontal="center"/>
      <protection locked="0"/>
    </xf>
    <xf numFmtId="164" fontId="6" fillId="2" borderId="15" xfId="0" applyNumberFormat="1" applyFont="1" applyFill="1" applyBorder="1" applyAlignment="1" applyProtection="1">
      <alignment horizontal="center"/>
      <protection locked="0"/>
    </xf>
    <xf numFmtId="0" fontId="6" fillId="2" borderId="16" xfId="0" applyFont="1" applyFill="1" applyBorder="1" applyAlignment="1" applyProtection="1">
      <alignment wrapText="1"/>
      <protection locked="0"/>
    </xf>
    <xf numFmtId="0" fontId="5" fillId="10" borderId="7" xfId="0" applyFont="1" applyFill="1" applyBorder="1" applyAlignment="1">
      <alignment horizontal="center"/>
    </xf>
    <xf numFmtId="164" fontId="0" fillId="0" borderId="0" xfId="0" applyNumberFormat="1" applyAlignment="1">
      <alignment horizontal="center"/>
    </xf>
    <xf numFmtId="0" fontId="5" fillId="0" borderId="0" xfId="0" applyFont="1" applyAlignment="1">
      <alignment horizontal="center"/>
    </xf>
    <xf numFmtId="0" fontId="0" fillId="11" borderId="0" xfId="0" applyFill="1" applyAlignment="1" applyProtection="1">
      <alignment horizontal="center"/>
      <protection locked="0"/>
    </xf>
    <xf numFmtId="168" fontId="0" fillId="11" borderId="0" xfId="0" applyNumberFormat="1" applyFill="1" applyAlignment="1" applyProtection="1">
      <alignment horizontal="center"/>
      <protection locked="0"/>
    </xf>
    <xf numFmtId="167" fontId="0" fillId="11" borderId="0" xfId="0" applyNumberFormat="1" applyFill="1" applyAlignment="1" applyProtection="1">
      <alignment horizontal="center"/>
      <protection locked="0"/>
    </xf>
    <xf numFmtId="165" fontId="0" fillId="11" borderId="0" xfId="0" applyNumberFormat="1" applyFill="1" applyAlignment="1" applyProtection="1">
      <alignment horizontal="center"/>
      <protection locked="0"/>
    </xf>
    <xf numFmtId="166" fontId="0" fillId="11" borderId="0" xfId="0" applyNumberFormat="1" applyFill="1" applyAlignment="1" applyProtection="1">
      <alignment horizontal="center" wrapText="1"/>
      <protection locked="0"/>
    </xf>
    <xf numFmtId="0" fontId="0" fillId="11" borderId="0" xfId="0" applyFill="1" applyAlignment="1" applyProtection="1">
      <alignment horizontal="center" wrapText="1"/>
      <protection locked="0"/>
    </xf>
    <xf numFmtId="2" fontId="0" fillId="11" borderId="0" xfId="0" applyNumberFormat="1" applyFill="1" applyAlignment="1" applyProtection="1">
      <alignment horizontal="center"/>
      <protection locked="0"/>
    </xf>
    <xf numFmtId="166" fontId="0" fillId="11" borderId="0" xfId="0" applyNumberFormat="1" applyFill="1" applyAlignment="1" applyProtection="1">
      <alignment horizontal="center"/>
      <protection locked="0"/>
    </xf>
    <xf numFmtId="165" fontId="0" fillId="11" borderId="0" xfId="0" applyNumberFormat="1" applyFill="1" applyAlignment="1" applyProtection="1">
      <alignment horizontal="center" wrapText="1"/>
      <protection locked="0"/>
    </xf>
    <xf numFmtId="164" fontId="0" fillId="11" borderId="0" xfId="0" applyNumberFormat="1" applyFill="1" applyAlignment="1" applyProtection="1">
      <alignment horizontal="center" wrapText="1"/>
      <protection locked="0"/>
    </xf>
    <xf numFmtId="164" fontId="0" fillId="11" borderId="0" xfId="0" applyNumberFormat="1" applyFill="1" applyAlignment="1" applyProtection="1">
      <alignment horizontal="center"/>
      <protection locked="0"/>
    </xf>
    <xf numFmtId="0" fontId="5" fillId="11" borderId="0" xfId="0" applyFont="1" applyFill="1" applyAlignment="1" applyProtection="1">
      <alignment wrapText="1"/>
      <protection locked="0"/>
    </xf>
    <xf numFmtId="0" fontId="0" fillId="11" borderId="0" xfId="0" applyFill="1" applyProtection="1">
      <protection locked="0"/>
    </xf>
    <xf numFmtId="0" fontId="6" fillId="11" borderId="0" xfId="0" applyFont="1" applyFill="1" applyAlignment="1" applyProtection="1">
      <alignment horizontal="center"/>
      <protection locked="0"/>
    </xf>
    <xf numFmtId="0" fontId="8" fillId="11" borderId="17" xfId="0" applyFont="1" applyFill="1" applyBorder="1" applyAlignment="1" applyProtection="1">
      <alignment horizontal="center" vertical="center" wrapText="1"/>
      <protection locked="0"/>
    </xf>
    <xf numFmtId="0" fontId="8" fillId="11" borderId="18" xfId="0" applyFont="1" applyFill="1" applyBorder="1" applyAlignment="1" applyProtection="1">
      <alignment horizontal="center" vertical="center" wrapText="1"/>
      <protection locked="0"/>
    </xf>
    <xf numFmtId="0" fontId="6" fillId="2" borderId="19" xfId="0" applyFont="1" applyFill="1" applyBorder="1" applyAlignment="1" applyProtection="1">
      <alignment horizontal="center"/>
      <protection locked="0"/>
    </xf>
    <xf numFmtId="0" fontId="6" fillId="2" borderId="10" xfId="0" applyFont="1" applyFill="1" applyBorder="1" applyAlignment="1" applyProtection="1">
      <alignment horizontal="left"/>
      <protection locked="0"/>
    </xf>
    <xf numFmtId="0" fontId="6" fillId="0" borderId="20" xfId="0" applyFont="1" applyBorder="1" applyAlignment="1" applyProtection="1">
      <alignment horizontal="left" wrapText="1"/>
      <protection locked="0"/>
    </xf>
    <xf numFmtId="0" fontId="6" fillId="0" borderId="20" xfId="0" applyFont="1" applyBorder="1" applyAlignment="1" applyProtection="1">
      <alignment horizontal="center"/>
      <protection locked="0"/>
    </xf>
    <xf numFmtId="0" fontId="6" fillId="0" borderId="21" xfId="0" applyFont="1" applyBorder="1" applyAlignment="1" applyProtection="1">
      <alignment horizontal="center"/>
      <protection locked="0"/>
    </xf>
    <xf numFmtId="0" fontId="6" fillId="0" borderId="0" xfId="0" applyFont="1" applyAlignment="1" applyProtection="1">
      <alignment horizontal="center" vertical="center" wrapText="1"/>
      <protection locked="0"/>
    </xf>
    <xf numFmtId="0" fontId="6" fillId="10" borderId="13" xfId="0" applyFont="1" applyFill="1" applyBorder="1" applyAlignment="1" applyProtection="1">
      <alignment vertical="center"/>
      <protection locked="0"/>
    </xf>
    <xf numFmtId="0" fontId="6" fillId="10" borderId="16" xfId="0" applyFont="1" applyFill="1" applyBorder="1" applyAlignment="1" applyProtection="1">
      <alignment vertical="center"/>
      <protection locked="0"/>
    </xf>
    <xf numFmtId="0" fontId="6" fillId="0" borderId="20" xfId="0" applyFont="1" applyBorder="1" applyAlignment="1" applyProtection="1">
      <alignment horizontal="center" vertical="center"/>
      <protection locked="0"/>
    </xf>
    <xf numFmtId="0" fontId="6" fillId="0" borderId="21" xfId="0" applyFont="1" applyBorder="1" applyAlignment="1" applyProtection="1">
      <alignment horizontal="center" vertical="center"/>
      <protection locked="0"/>
    </xf>
    <xf numFmtId="0" fontId="6" fillId="0" borderId="0" xfId="0" applyFont="1" applyAlignment="1" applyProtection="1">
      <alignment horizontal="center" vertical="center"/>
      <protection locked="0"/>
    </xf>
    <xf numFmtId="0" fontId="0" fillId="11" borderId="0" xfId="0" applyFill="1" applyAlignment="1" applyProtection="1">
      <alignment vertical="center"/>
      <protection locked="0"/>
    </xf>
    <xf numFmtId="0" fontId="0" fillId="11" borderId="0" xfId="0" applyFill="1" applyAlignment="1" applyProtection="1">
      <alignment horizontal="center" vertical="center"/>
      <protection locked="0"/>
    </xf>
    <xf numFmtId="0" fontId="0" fillId="11" borderId="0" xfId="0" applyFill="1" applyAlignment="1" applyProtection="1">
      <alignment horizontal="center" vertical="center" wrapText="1"/>
      <protection locked="0"/>
    </xf>
    <xf numFmtId="165" fontId="0" fillId="11" borderId="0" xfId="0" applyNumberFormat="1" applyFill="1" applyAlignment="1" applyProtection="1">
      <alignment horizontal="center" vertical="center" wrapText="1"/>
      <protection locked="0"/>
    </xf>
    <xf numFmtId="164" fontId="0" fillId="11" borderId="0" xfId="0" applyNumberFormat="1" applyFill="1" applyAlignment="1" applyProtection="1">
      <alignment horizontal="center" vertical="center" wrapText="1"/>
      <protection locked="0"/>
    </xf>
    <xf numFmtId="164" fontId="0" fillId="11" borderId="0" xfId="0" applyNumberFormat="1" applyFill="1" applyAlignment="1" applyProtection="1">
      <alignment horizontal="center" vertical="center"/>
      <protection locked="0"/>
    </xf>
    <xf numFmtId="0" fontId="6" fillId="11" borderId="0" xfId="0" applyFont="1" applyFill="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164" fontId="0" fillId="0" borderId="0" xfId="0" applyNumberFormat="1" applyAlignment="1" applyProtection="1">
      <alignment horizontal="center" vertical="center" wrapText="1"/>
      <protection locked="0"/>
    </xf>
    <xf numFmtId="164" fontId="0" fillId="0" borderId="0" xfId="0" applyNumberFormat="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vertical="center" wrapText="1"/>
      <protection locked="0"/>
    </xf>
    <xf numFmtId="166" fontId="6" fillId="0" borderId="0" xfId="0" applyNumberFormat="1" applyFont="1" applyAlignment="1" applyProtection="1">
      <alignment horizontal="center" vertical="center" wrapText="1"/>
      <protection locked="0"/>
    </xf>
    <xf numFmtId="167" fontId="6" fillId="0" borderId="0" xfId="0" applyNumberFormat="1" applyFont="1" applyAlignment="1" applyProtection="1">
      <alignment horizontal="center" vertical="center" wrapText="1"/>
      <protection locked="0"/>
    </xf>
    <xf numFmtId="165" fontId="6" fillId="0" borderId="0" xfId="0" applyNumberFormat="1" applyFont="1" applyAlignment="1" applyProtection="1">
      <alignment horizontal="center" vertical="center" wrapText="1"/>
      <protection locked="0"/>
    </xf>
    <xf numFmtId="1" fontId="6" fillId="11" borderId="0" xfId="0" applyNumberFormat="1" applyFont="1" applyFill="1" applyAlignment="1" applyProtection="1">
      <alignment horizontal="center" vertical="center"/>
      <protection locked="0"/>
    </xf>
    <xf numFmtId="0" fontId="5" fillId="0" borderId="0" xfId="1"/>
    <xf numFmtId="171" fontId="5" fillId="0" borderId="0" xfId="1" applyNumberFormat="1"/>
    <xf numFmtId="0" fontId="5" fillId="0" borderId="0" xfId="1" applyAlignment="1">
      <alignment wrapText="1"/>
    </xf>
    <xf numFmtId="0" fontId="6" fillId="11" borderId="21" xfId="0" applyFont="1" applyFill="1" applyBorder="1" applyAlignment="1" applyProtection="1">
      <alignment horizontal="center" vertical="center"/>
      <protection locked="0"/>
    </xf>
    <xf numFmtId="0" fontId="8" fillId="11" borderId="22" xfId="0" applyFont="1" applyFill="1" applyBorder="1" applyAlignment="1" applyProtection="1">
      <alignment horizontal="center" vertical="center" wrapText="1"/>
      <protection locked="0"/>
    </xf>
    <xf numFmtId="0" fontId="8" fillId="11" borderId="20" xfId="0" applyFont="1" applyFill="1" applyBorder="1" applyAlignment="1" applyProtection="1">
      <alignment horizontal="center" vertical="center" wrapText="1"/>
      <protection locked="0"/>
    </xf>
    <xf numFmtId="0" fontId="6" fillId="10" borderId="24" xfId="0" applyFont="1" applyFill="1" applyBorder="1" applyAlignment="1" applyProtection="1">
      <alignment horizontal="center" vertical="center" wrapText="1"/>
      <protection locked="0"/>
    </xf>
    <xf numFmtId="0" fontId="6" fillId="10" borderId="25" xfId="0" applyFont="1" applyFill="1" applyBorder="1" applyAlignment="1" applyProtection="1">
      <alignment horizontal="center" vertical="center"/>
      <protection locked="0"/>
    </xf>
    <xf numFmtId="0" fontId="6" fillId="2" borderId="26" xfId="0" applyFont="1" applyFill="1" applyBorder="1" applyAlignment="1" applyProtection="1">
      <alignment horizontal="center" vertical="center"/>
      <protection locked="0"/>
    </xf>
    <xf numFmtId="0" fontId="6" fillId="10" borderId="24" xfId="0" applyFont="1" applyFill="1" applyBorder="1" applyAlignment="1" applyProtection="1">
      <alignment horizontal="center" vertical="center"/>
      <protection locked="0"/>
    </xf>
    <xf numFmtId="166" fontId="6" fillId="2" borderId="1" xfId="0" applyNumberFormat="1" applyFont="1" applyFill="1" applyBorder="1" applyAlignment="1" applyProtection="1">
      <alignment horizontal="center" vertical="center"/>
      <protection locked="0"/>
    </xf>
    <xf numFmtId="0" fontId="6" fillId="2" borderId="24" xfId="0" applyFont="1" applyFill="1" applyBorder="1" applyAlignment="1" applyProtection="1">
      <alignment horizontal="center" vertical="center"/>
      <protection locked="0"/>
    </xf>
    <xf numFmtId="166" fontId="6" fillId="2" borderId="8" xfId="0" applyNumberFormat="1" applyFont="1" applyFill="1" applyBorder="1" applyAlignment="1" applyProtection="1">
      <alignment horizontal="center" vertical="center"/>
      <protection locked="0"/>
    </xf>
    <xf numFmtId="166" fontId="6" fillId="2" borderId="27" xfId="0" applyNumberFormat="1" applyFont="1" applyFill="1" applyBorder="1" applyAlignment="1" applyProtection="1">
      <alignment horizontal="center" vertical="center"/>
      <protection locked="0"/>
    </xf>
    <xf numFmtId="164" fontId="6" fillId="2" borderId="24" xfId="0" applyNumberFormat="1" applyFont="1" applyFill="1" applyBorder="1" applyAlignment="1" applyProtection="1">
      <alignment horizontal="center" vertical="center"/>
      <protection locked="0"/>
    </xf>
    <xf numFmtId="170" fontId="5" fillId="0" borderId="0" xfId="1" applyNumberFormat="1"/>
    <xf numFmtId="0" fontId="0" fillId="0" borderId="0" xfId="0" applyAlignment="1">
      <alignment horizontal="center"/>
    </xf>
    <xf numFmtId="0" fontId="5" fillId="0" borderId="5" xfId="0" applyFont="1" applyBorder="1"/>
    <xf numFmtId="0" fontId="6" fillId="11" borderId="0" xfId="0" applyFont="1" applyFill="1" applyAlignment="1" applyProtection="1">
      <alignment horizontal="center" vertical="center" wrapText="1"/>
      <protection locked="0"/>
    </xf>
    <xf numFmtId="0" fontId="12" fillId="0" borderId="0" xfId="1" applyFont="1"/>
    <xf numFmtId="171" fontId="12" fillId="0" borderId="0" xfId="1" applyNumberFormat="1" applyFont="1"/>
    <xf numFmtId="0" fontId="12" fillId="0" borderId="0" xfId="1" applyFont="1" applyAlignment="1">
      <alignment wrapText="1"/>
    </xf>
    <xf numFmtId="0" fontId="13" fillId="0" borderId="0" xfId="1" applyFont="1"/>
    <xf numFmtId="171" fontId="5" fillId="0" borderId="0" xfId="1" applyNumberFormat="1" applyAlignment="1">
      <alignment horizontal="left" vertical="top"/>
    </xf>
    <xf numFmtId="0" fontId="5" fillId="0" borderId="0" xfId="1" applyAlignment="1">
      <alignment horizontal="left" vertical="top" wrapText="1"/>
    </xf>
    <xf numFmtId="0" fontId="0" fillId="0" borderId="34" xfId="0" applyBorder="1"/>
    <xf numFmtId="0" fontId="0" fillId="0" borderId="35" xfId="0" applyBorder="1"/>
    <xf numFmtId="0" fontId="5" fillId="0" borderId="34" xfId="0" applyFont="1" applyBorder="1"/>
    <xf numFmtId="1" fontId="5" fillId="0" borderId="0" xfId="1" applyNumberFormat="1" applyAlignment="1">
      <alignment horizontal="center" vertical="top"/>
    </xf>
    <xf numFmtId="166" fontId="6" fillId="2" borderId="38" xfId="0" applyNumberFormat="1" applyFont="1" applyFill="1" applyBorder="1" applyAlignment="1" applyProtection="1">
      <alignment horizontal="center" vertical="center"/>
      <protection locked="0"/>
    </xf>
    <xf numFmtId="166" fontId="6" fillId="2" borderId="0" xfId="0" applyNumberFormat="1" applyFont="1" applyFill="1" applyAlignment="1" applyProtection="1">
      <alignment horizontal="center" vertical="center"/>
      <protection locked="0"/>
    </xf>
    <xf numFmtId="0" fontId="31" fillId="0" borderId="0" xfId="0" applyFont="1" applyAlignment="1">
      <alignment horizontal="center"/>
    </xf>
    <xf numFmtId="165" fontId="6" fillId="12" borderId="0" xfId="0" applyNumberFormat="1" applyFont="1" applyFill="1" applyAlignment="1" applyProtection="1">
      <alignment horizontal="center" vertical="center" wrapText="1"/>
      <protection locked="0"/>
    </xf>
    <xf numFmtId="0" fontId="10" fillId="0" borderId="48" xfId="1" applyFont="1" applyBorder="1"/>
    <xf numFmtId="0" fontId="5" fillId="0" borderId="49" xfId="1" applyBorder="1"/>
    <xf numFmtId="0" fontId="5" fillId="0" borderId="50" xfId="1" applyBorder="1"/>
    <xf numFmtId="0" fontId="0" fillId="0" borderId="49" xfId="1" applyFont="1" applyBorder="1"/>
    <xf numFmtId="166" fontId="6" fillId="0" borderId="0" xfId="0" quotePrefix="1" applyNumberFormat="1" applyFont="1" applyAlignment="1" applyProtection="1">
      <alignment horizontal="center" vertical="center" wrapText="1"/>
      <protection locked="0"/>
    </xf>
    <xf numFmtId="0" fontId="6" fillId="10" borderId="38" xfId="0" applyFont="1" applyFill="1" applyBorder="1" applyAlignment="1" applyProtection="1">
      <alignment horizontal="center" vertical="center" wrapText="1"/>
      <protection locked="0"/>
    </xf>
    <xf numFmtId="0" fontId="6" fillId="0" borderId="38" xfId="0" applyFont="1" applyBorder="1" applyAlignment="1" applyProtection="1">
      <alignment horizontal="center" vertical="center" wrapText="1"/>
      <protection locked="0"/>
    </xf>
    <xf numFmtId="49" fontId="6" fillId="0" borderId="0" xfId="0" applyNumberFormat="1" applyFont="1" applyAlignment="1" applyProtection="1">
      <alignment horizontal="center" vertical="center" wrapText="1"/>
      <protection locked="0"/>
    </xf>
    <xf numFmtId="49" fontId="0" fillId="0" borderId="0" xfId="0" applyNumberFormat="1" applyAlignment="1">
      <alignment horizontal="center" vertical="center"/>
    </xf>
    <xf numFmtId="0" fontId="6" fillId="10" borderId="0" xfId="0" applyFont="1" applyFill="1" applyAlignment="1" applyProtection="1">
      <alignment horizontal="center" vertical="center"/>
      <protection locked="0"/>
    </xf>
    <xf numFmtId="0" fontId="6" fillId="0" borderId="0" xfId="1" applyFont="1" applyAlignment="1" applyProtection="1">
      <alignment horizontal="center" vertical="center" wrapText="1"/>
      <protection locked="0"/>
    </xf>
    <xf numFmtId="0" fontId="6" fillId="0" borderId="0" xfId="1" applyFont="1" applyAlignment="1" applyProtection="1">
      <alignment horizontal="center" vertical="center"/>
      <protection locked="0"/>
    </xf>
    <xf numFmtId="0" fontId="31" fillId="0" borderId="0" xfId="1" applyFont="1" applyAlignment="1">
      <alignment horizontal="center"/>
    </xf>
    <xf numFmtId="0" fontId="6" fillId="10" borderId="0" xfId="0" applyFont="1" applyFill="1" applyAlignment="1" applyProtection="1">
      <alignment horizontal="center" vertical="center" wrapText="1"/>
      <protection locked="0"/>
    </xf>
    <xf numFmtId="0" fontId="10" fillId="0" borderId="36" xfId="1" applyFont="1" applyBorder="1"/>
    <xf numFmtId="0" fontId="5" fillId="0" borderId="52" xfId="1" applyBorder="1"/>
    <xf numFmtId="0" fontId="5" fillId="0" borderId="5" xfId="1" applyBorder="1"/>
    <xf numFmtId="0" fontId="5" fillId="0" borderId="30" xfId="1" applyBorder="1"/>
    <xf numFmtId="0" fontId="5" fillId="0" borderId="31" xfId="1" applyBorder="1"/>
    <xf numFmtId="0" fontId="5" fillId="0" borderId="32" xfId="1" applyBorder="1"/>
    <xf numFmtId="0" fontId="0" fillId="0" borderId="50" xfId="1" applyFont="1" applyBorder="1"/>
    <xf numFmtId="0" fontId="10" fillId="0" borderId="34" xfId="1" applyFont="1" applyBorder="1"/>
    <xf numFmtId="0" fontId="10" fillId="0" borderId="5" xfId="1" applyFont="1" applyBorder="1"/>
    <xf numFmtId="0" fontId="5" fillId="0" borderId="4" xfId="1" applyBorder="1"/>
    <xf numFmtId="0" fontId="10" fillId="0" borderId="4" xfId="1" applyFont="1" applyBorder="1"/>
    <xf numFmtId="0" fontId="5" fillId="0" borderId="34" xfId="1" applyBorder="1"/>
    <xf numFmtId="0" fontId="5" fillId="0" borderId="51" xfId="1" applyBorder="1"/>
    <xf numFmtId="0" fontId="5" fillId="0" borderId="35" xfId="1" applyBorder="1"/>
    <xf numFmtId="0" fontId="10" fillId="0" borderId="53" xfId="1" applyFont="1" applyBorder="1"/>
    <xf numFmtId="0" fontId="10" fillId="0" borderId="7" xfId="1" applyFont="1" applyBorder="1"/>
    <xf numFmtId="0" fontId="10" fillId="0" borderId="37" xfId="1" applyFont="1" applyBorder="1"/>
    <xf numFmtId="0" fontId="34" fillId="0" borderId="0" xfId="0" applyFont="1"/>
    <xf numFmtId="0" fontId="10" fillId="0" borderId="33" xfId="1" applyFont="1" applyBorder="1" applyAlignment="1">
      <alignment horizontal="center"/>
    </xf>
    <xf numFmtId="0" fontId="10" fillId="0" borderId="28" xfId="1" applyFont="1" applyBorder="1" applyAlignment="1">
      <alignment horizontal="center"/>
    </xf>
    <xf numFmtId="0" fontId="10" fillId="0" borderId="11" xfId="1" applyFont="1" applyBorder="1" applyAlignment="1">
      <alignment horizontal="center"/>
    </xf>
    <xf numFmtId="0" fontId="10" fillId="0" borderId="29" xfId="1" applyFont="1" applyBorder="1" applyAlignment="1">
      <alignment horizontal="center"/>
    </xf>
    <xf numFmtId="0" fontId="6" fillId="11" borderId="21" xfId="0" applyFont="1" applyFill="1" applyBorder="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0" fontId="6" fillId="2" borderId="17" xfId="0" applyFont="1" applyFill="1" applyBorder="1" applyAlignment="1" applyProtection="1">
      <alignment horizontal="center" vertical="center"/>
      <protection locked="0"/>
    </xf>
    <xf numFmtId="0" fontId="6" fillId="2" borderId="23" xfId="0" applyFont="1" applyFill="1" applyBorder="1" applyAlignment="1" applyProtection="1">
      <alignment horizontal="center" vertical="center"/>
      <protection locked="0"/>
    </xf>
    <xf numFmtId="0" fontId="0" fillId="10" borderId="9" xfId="0" applyFill="1" applyBorder="1" applyAlignment="1">
      <alignment horizontal="center" vertical="center"/>
    </xf>
    <xf numFmtId="0" fontId="0" fillId="10" borderId="7" xfId="0" applyFill="1" applyBorder="1" applyAlignment="1">
      <alignment horizontal="center" vertical="center"/>
    </xf>
    <xf numFmtId="0" fontId="5" fillId="10" borderId="5" xfId="0" applyFont="1" applyFill="1" applyBorder="1" applyAlignment="1">
      <alignment horizontal="center"/>
    </xf>
    <xf numFmtId="0" fontId="0" fillId="10" borderId="5" xfId="0" applyFill="1" applyBorder="1" applyAlignment="1">
      <alignment horizontal="center"/>
    </xf>
    <xf numFmtId="0" fontId="5" fillId="10" borderId="6" xfId="0" applyFont="1" applyFill="1" applyBorder="1" applyAlignment="1">
      <alignment horizontal="center" vertical="center"/>
    </xf>
    <xf numFmtId="0" fontId="0" fillId="10" borderId="8" xfId="0" applyFill="1" applyBorder="1" applyAlignment="1">
      <alignment horizontal="center" vertical="center"/>
    </xf>
    <xf numFmtId="0" fontId="5" fillId="10" borderId="9" xfId="0" applyFont="1" applyFill="1" applyBorder="1" applyAlignment="1">
      <alignment horizontal="center" vertical="center"/>
    </xf>
    <xf numFmtId="0" fontId="7" fillId="3" borderId="5" xfId="0" applyFont="1" applyFill="1" applyBorder="1" applyAlignment="1">
      <alignment horizontal="center"/>
    </xf>
    <xf numFmtId="0" fontId="7" fillId="4" borderId="5" xfId="0" applyFont="1" applyFill="1" applyBorder="1" applyAlignment="1">
      <alignment horizontal="center"/>
    </xf>
  </cellXfs>
  <cellStyles count="93">
    <cellStyle name="20% - Accent1" xfId="19" builtinId="30" customBuiltin="1"/>
    <cellStyle name="20% - Accent1 2" xfId="46" xr:uid="{BDAC7832-4FAD-497C-B67F-4574BA6DD606}"/>
    <cellStyle name="20% - Accent1 2 2" xfId="74" xr:uid="{41C0A6F7-3A9C-4502-A15F-3DD07FFCADDB}"/>
    <cellStyle name="20% - Accent1 3" xfId="60" xr:uid="{ED7DE43F-5C90-4A4D-A8B3-455E81905A2A}"/>
    <cellStyle name="20% - Accent2" xfId="22" builtinId="34" customBuiltin="1"/>
    <cellStyle name="20% - Accent2 2" xfId="48" xr:uid="{0ECDCC1E-FE5D-4618-A482-87BB355658B8}"/>
    <cellStyle name="20% - Accent2 2 2" xfId="76" xr:uid="{B028DFB7-45BC-44BD-B2A4-38EC99FD935C}"/>
    <cellStyle name="20% - Accent2 3" xfId="62" xr:uid="{E665BDCA-16F9-4309-97E4-A9478D15DA30}"/>
    <cellStyle name="20% - Accent3" xfId="25" builtinId="38" customBuiltin="1"/>
    <cellStyle name="20% - Accent3 2" xfId="50" xr:uid="{5D04C643-87CC-4828-A110-A3547C742F0B}"/>
    <cellStyle name="20% - Accent3 2 2" xfId="78" xr:uid="{8E00A003-7E08-4977-96A3-15A4B567357C}"/>
    <cellStyle name="20% - Accent3 3" xfId="64" xr:uid="{95D8FBA4-0C06-4F66-9B3D-65B8D08A404A}"/>
    <cellStyle name="20% - Accent4" xfId="28" builtinId="42" customBuiltin="1"/>
    <cellStyle name="20% - Accent4 2" xfId="52" xr:uid="{E196BA3A-3324-4F04-A78D-DDD2A4DB0574}"/>
    <cellStyle name="20% - Accent4 2 2" xfId="80" xr:uid="{B11924E6-4EEA-4899-95E1-6D4A569014D7}"/>
    <cellStyle name="20% - Accent4 3" xfId="66" xr:uid="{8237AEBE-1662-405F-8EFF-703603D6F46D}"/>
    <cellStyle name="20% - Accent5" xfId="31" builtinId="46" customBuiltin="1"/>
    <cellStyle name="20% - Accent5 2" xfId="54" xr:uid="{5E4E5333-45F7-475B-8B77-14E38B578F9F}"/>
    <cellStyle name="20% - Accent5 2 2" xfId="82" xr:uid="{16F90540-41B9-4C36-8283-C8D5D2AC3E8C}"/>
    <cellStyle name="20% - Accent5 3" xfId="68" xr:uid="{DDA88A20-C5B2-489F-9412-3C75FB4AF5AC}"/>
    <cellStyle name="20% - Accent6" xfId="34" builtinId="50" customBuiltin="1"/>
    <cellStyle name="20% - Accent6 2" xfId="56" xr:uid="{CBF4930A-A07E-4AF8-9168-B0D5AB453071}"/>
    <cellStyle name="20% - Accent6 2 2" xfId="84" xr:uid="{8746AE1F-F150-48F2-9F61-41128E3FAB9F}"/>
    <cellStyle name="20% - Accent6 3" xfId="70" xr:uid="{BE33F1FD-961E-4B65-95D1-5188A66B3C32}"/>
    <cellStyle name="40% - Accent1" xfId="20" builtinId="31" customBuiltin="1"/>
    <cellStyle name="40% - Accent1 2" xfId="47" xr:uid="{6EEB938C-2716-45F1-A146-B00E49FF2981}"/>
    <cellStyle name="40% - Accent1 2 2" xfId="75" xr:uid="{A1843E23-4F11-434F-9A0F-24D5F4C7751B}"/>
    <cellStyle name="40% - Accent1 3" xfId="61" xr:uid="{F4DAA450-202E-4C22-A851-4056D25D1719}"/>
    <cellStyle name="40% - Accent2" xfId="23" builtinId="35" customBuiltin="1"/>
    <cellStyle name="40% - Accent2 2" xfId="49" xr:uid="{1F96C4A7-1872-4DDC-83BD-E47AB3B67D3B}"/>
    <cellStyle name="40% - Accent2 2 2" xfId="77" xr:uid="{15FB569C-23B1-44CD-ABBB-9F27DEE8B79F}"/>
    <cellStyle name="40% - Accent2 3" xfId="63" xr:uid="{94675C14-F7B2-468A-A1FF-7F187E0E5797}"/>
    <cellStyle name="40% - Accent3" xfId="26" builtinId="39" customBuiltin="1"/>
    <cellStyle name="40% - Accent3 2" xfId="51" xr:uid="{65D06021-D0AF-4033-9199-483E5F134075}"/>
    <cellStyle name="40% - Accent3 2 2" xfId="79" xr:uid="{E2C571F6-FA7B-4E28-9ED8-69D067DD0AA2}"/>
    <cellStyle name="40% - Accent3 3" xfId="65" xr:uid="{3033C40A-85EF-42CC-846A-1C00AF24DC91}"/>
    <cellStyle name="40% - Accent4" xfId="29" builtinId="43" customBuiltin="1"/>
    <cellStyle name="40% - Accent4 2" xfId="53" xr:uid="{277610E7-7B7D-4017-9E48-C83CAB466798}"/>
    <cellStyle name="40% - Accent4 2 2" xfId="81" xr:uid="{089FFBD4-06B5-4624-92F4-F01B8169BCB7}"/>
    <cellStyle name="40% - Accent4 3" xfId="67" xr:uid="{5D495483-85EB-4071-9032-0B2500AAE6E3}"/>
    <cellStyle name="40% - Accent5" xfId="32" builtinId="47" customBuiltin="1"/>
    <cellStyle name="40% - Accent5 2" xfId="55" xr:uid="{CF6C3E29-4E81-40A2-9C7E-6C362BD68FFD}"/>
    <cellStyle name="40% - Accent5 2 2" xfId="83" xr:uid="{F2D7AAA4-0730-4044-8715-13EA5544CB41}"/>
    <cellStyle name="40% - Accent5 3" xfId="69" xr:uid="{65F4EBF2-A60D-4DFF-A0D3-4EEB8D5A88C2}"/>
    <cellStyle name="40% - Accent6" xfId="35" builtinId="51" customBuiltin="1"/>
    <cellStyle name="40% - Accent6 2" xfId="57" xr:uid="{DF0D039D-9A45-4C03-93F7-ECF6897C6A9E}"/>
    <cellStyle name="40% - Accent6 2 2" xfId="85" xr:uid="{E7A95532-45F0-425A-AEEA-DA034B20C8EA}"/>
    <cellStyle name="40% - Accent6 3" xfId="71" xr:uid="{CB771E2A-1231-49B1-8BDD-A5CFBDFFD0C7}"/>
    <cellStyle name="60% - Accent1 2" xfId="40" xr:uid="{25030C8E-B688-44BF-A341-598C953E5017}"/>
    <cellStyle name="60% - Accent2 2" xfId="41" xr:uid="{BC126688-936C-4DD9-AA7E-AFA9D1304DC9}"/>
    <cellStyle name="60% - Accent3 2" xfId="42" xr:uid="{FAB9F026-B404-4C4E-AE82-64B0314B7189}"/>
    <cellStyle name="60% - Accent4 2" xfId="43" xr:uid="{9DA910B4-F9AD-47DD-B0E8-32E4D34F78FD}"/>
    <cellStyle name="60% - Accent5 2" xfId="44" xr:uid="{4D460CF7-0177-4712-BABD-F006E8411D44}"/>
    <cellStyle name="60% - Accent6 2" xfId="45" xr:uid="{501DF6C1-6883-439C-9C9F-76C9D52034BA}"/>
    <cellStyle name="Accent1" xfId="18" builtinId="29" customBuiltin="1"/>
    <cellStyle name="Accent2" xfId="21" builtinId="33" customBuiltin="1"/>
    <cellStyle name="Accent3" xfId="24" builtinId="37" customBuiltin="1"/>
    <cellStyle name="Accent4" xfId="27" builtinId="41" customBuiltin="1"/>
    <cellStyle name="Accent5" xfId="30" builtinId="45" customBuiltin="1"/>
    <cellStyle name="Accent6" xfId="33" builtinId="49" customBuiltin="1"/>
    <cellStyle name="Bad" xfId="9" builtinId="27" customBuiltin="1"/>
    <cellStyle name="Calculation" xfId="12" builtinId="22" customBuiltin="1"/>
    <cellStyle name="Check Cell" xfId="14" builtinId="23" customBuiltin="1"/>
    <cellStyle name="Explanatory Text" xfId="16" builtinId="53" customBuiltin="1"/>
    <cellStyle name="Good" xfId="8" builtinId="26" customBuiltin="1"/>
    <cellStyle name="Heading 1" xfId="4" builtinId="16" customBuiltin="1"/>
    <cellStyle name="Heading 2" xfId="5" builtinId="17" customBuiltin="1"/>
    <cellStyle name="Heading 2 2" xfId="90" xr:uid="{97197AA9-22A7-46CF-9FBC-D5DEB3EE850B}"/>
    <cellStyle name="Heading 3" xfId="6" builtinId="18" customBuiltin="1"/>
    <cellStyle name="Heading 4" xfId="7" builtinId="19" customBuiltin="1"/>
    <cellStyle name="Hyperlink 2" xfId="37" xr:uid="{6E99C3FF-E87D-4ECA-A013-299238EA615B}"/>
    <cellStyle name="Input" xfId="10" builtinId="20" customBuiltin="1"/>
    <cellStyle name="Linked Cell" xfId="13" builtinId="24" customBuiltin="1"/>
    <cellStyle name="Neutral 2" xfId="39" xr:uid="{785B4131-297C-4B0F-8425-E8FBC258FB2D}"/>
    <cellStyle name="Normal" xfId="0" builtinId="0"/>
    <cellStyle name="Normal 2" xfId="1" xr:uid="{00000000-0005-0000-0000-000002000000}"/>
    <cellStyle name="Normal 2 2" xfId="89" xr:uid="{72A814EB-FD3F-4C66-A717-C8467AB132AE}"/>
    <cellStyle name="Normal 3" xfId="36" xr:uid="{EC661064-9928-472D-AF99-6C84C88B0ECE}"/>
    <cellStyle name="Normal 3 2" xfId="58" xr:uid="{A194B57A-7A73-4F25-8576-FBB76A65385F}"/>
    <cellStyle name="Normal 3 2 2" xfId="86" xr:uid="{003AEE40-05CE-43F0-9B3D-F5F433667D39}"/>
    <cellStyle name="Normal 3 3" xfId="72" xr:uid="{456C1E9A-313A-49C9-98C6-0784EB1FC34C}"/>
    <cellStyle name="Normal 4" xfId="88" xr:uid="{F6E79D2B-6CE4-403B-8041-469A2AA3B1A1}"/>
    <cellStyle name="Normal 6" xfId="92" xr:uid="{43D3F5D8-C5A1-411A-98D2-2970B121AD30}"/>
    <cellStyle name="Note 2" xfId="38" xr:uid="{87CDF981-A659-4B3B-BF7B-7EE48839010F}"/>
    <cellStyle name="Note 2 2" xfId="59" xr:uid="{69AB7CA8-6138-4FDB-BE70-D3DC1DE499E3}"/>
    <cellStyle name="Note 2 2 2" xfId="87" xr:uid="{3624F426-221A-48A0-BCA1-2B2FE623A633}"/>
    <cellStyle name="Note 2 3" xfId="73" xr:uid="{DD3BBF5D-CE07-4904-BF04-6CFD9FF8BDE0}"/>
    <cellStyle name="Output" xfId="11" builtinId="21" customBuiltin="1"/>
    <cellStyle name="Table details left aligned" xfId="2" xr:uid="{D41A69E2-2CBF-4993-B7CA-4256CA171E3B}"/>
    <cellStyle name="Title" xfId="3" builtinId="15" customBuiltin="1"/>
    <cellStyle name="Title 2" xfId="91" xr:uid="{F30F101C-1B55-4BF2-AF91-35D9A0BE007B}"/>
    <cellStyle name="Total" xfId="17" builtinId="25" customBuiltin="1"/>
    <cellStyle name="Warning Text" xfId="15" builtinId="11" customBuiltin="1"/>
  </cellStyles>
  <dxfs count="75">
    <dxf>
      <font>
        <condense val="0"/>
        <extend val="0"/>
        <color indexed="61"/>
      </font>
    </dxf>
    <dxf>
      <font>
        <condense val="0"/>
        <extend val="0"/>
        <color indexed="44"/>
      </font>
    </dxf>
    <dxf>
      <font>
        <condense val="0"/>
        <extend val="0"/>
        <color indexed="43"/>
      </font>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strike val="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val="0"/>
        <i val="0"/>
        <strike val="0"/>
        <condense val="0"/>
        <extend val="0"/>
        <outline val="0"/>
        <shadow val="0"/>
        <u val="none"/>
        <vertAlign val="baseline"/>
        <sz val="9"/>
        <color auto="1"/>
        <name val="Arial"/>
        <family val="2"/>
        <scheme val="none"/>
      </font>
      <numFmt numFmtId="167"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7"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7"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7"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6"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6"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5" formatCode="0.0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5" formatCode="0.0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0" formatCode="General"/>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border outline="0">
        <top style="medium">
          <color indexed="64"/>
        </top>
      </border>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alignment horizontal="left" vertical="top" textRotation="0" wrapText="1" indent="0" justifyLastLine="0" shrinkToFit="0" readingOrder="0"/>
    </dxf>
    <dxf>
      <alignment horizontal="left" vertical="top" textRotation="0" wrapText="1" indent="0" justifyLastLine="0" shrinkToFit="0" readingOrder="0"/>
    </dxf>
    <dxf>
      <numFmt numFmtId="171" formatCode="m/d/yy;@"/>
      <alignment horizontal="left" vertical="top" textRotation="0" indent="0" justifyLastLine="0" shrinkToFit="0" readingOrder="0"/>
    </dxf>
    <dxf>
      <numFmt numFmtId="1" formatCode="0"/>
      <alignment horizontal="center" vertical="top" textRotation="0" wrapText="0" indent="0" justifyLastLine="0" shrinkToFit="0" readingOrder="0"/>
    </dxf>
    <dxf>
      <alignment horizontal="left" vertical="top" textRotation="0" indent="0" justifyLastLine="0" shrinkToFit="0" readingOrder="0"/>
    </dxf>
    <dxf>
      <font>
        <strike val="0"/>
        <outline val="0"/>
        <shadow val="0"/>
        <u val="none"/>
        <vertAlign val="baseline"/>
        <sz val="18"/>
        <color auto="1"/>
        <name val="Arial"/>
        <family val="2"/>
        <scheme val="none"/>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72AF2F"/>
      <color rgb="FFFFD44B"/>
      <color rgb="FFFF99FF"/>
      <color rgb="FFFF66FF"/>
      <color rgb="FFFF7575"/>
      <color rgb="FFB40000"/>
      <color rgb="FF007033"/>
      <color rgb="FFD60000"/>
      <color rgb="FF009644"/>
      <color rgb="FFFFE38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24</xdr:col>
          <xdr:colOff>438150</xdr:colOff>
          <xdr:row>1</xdr:row>
          <xdr:rowOff>69850</xdr:rowOff>
        </xdr:from>
        <xdr:to>
          <xdr:col>24</xdr:col>
          <xdr:colOff>1143000</xdr:colOff>
          <xdr:row>2</xdr:row>
          <xdr:rowOff>88900</xdr:rowOff>
        </xdr:to>
        <xdr:sp macro="" textlink="">
          <xdr:nvSpPr>
            <xdr:cNvPr id="8193" name="Button 1" hidden="1">
              <a:extLst>
                <a:ext uri="{63B3BB69-23CF-44E3-9099-C40C66FF867C}">
                  <a14:compatExt spid="_x0000_s8193"/>
                </a:ext>
                <a:ext uri="{FF2B5EF4-FFF2-40B4-BE49-F238E27FC236}">
                  <a16:creationId xmlns:a16="http://schemas.microsoft.com/office/drawing/2014/main" id="{00000000-0008-0000-0300-00000120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000" b="0" i="0" u="none" strike="noStrike" baseline="0">
                  <a:solidFill>
                    <a:srgbClr val="000000"/>
                  </a:solidFill>
                  <a:latin typeface="Arial"/>
                  <a:cs typeface="Arial"/>
                </a:rPr>
                <a:t>HP Calcs</a:t>
              </a:r>
            </a:p>
          </xdr:txBody>
        </xdr:sp>
        <xdr:clientData fPrintsWithSheet="0"/>
      </xdr:twoCellAnchor>
    </mc:Choice>
    <mc:Fallback/>
  </mc:AlternateContent>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Dustin" id="{1356255D-369D-463F-A01C-2B78EE797176}">
    <nsvFilter filterId="{00000000-0001-0000-0100-000000000000}" ref="A2:Y1692" tableId="2">
      <columnFilter colId="2" id="{313C40DD-2C29-433F-870D-492F66685DE8}">
        <filter colId="2">
          <x:filters>
            <x:filter val="PS6-005"/>
            <x:filter val="PS6-010"/>
            <x:filter val="PS6-015"/>
            <x:filter val="PS6-020"/>
            <x:filter val="PS6-025"/>
            <x:filter val="PS6-030"/>
            <x:filter val="PS6-035"/>
            <x:filter val="PS6-040"/>
            <x:filter val="PS6-045"/>
            <x:filter val="PS6-050"/>
            <x:filter val="PS6-055"/>
            <x:filter val="PS6-060"/>
            <x:filter val="PS6-065"/>
          </x:filters>
        </filter>
      </columnFilter>
      <sortRules>
        <sortRule colId="2" id="{313C40DD-2C29-433F-870D-492F66685DE8}">
          <sortCondition ref="C2:C1692"/>
        </sortRule>
      </sortRules>
    </nsvFilter>
  </namedSheetView>
  <namedSheetView name="JR" id="{A298749B-FD9D-438B-8140-A942611583E2}">
    <nsvFilter filterId="{00000000-0001-0000-0100-000000000000}" ref="A2:Y1692" tableId="2">
      <columnFilter colId="0" id="{26B41107-BE7E-49EC-B175-68C94F0640E7}">
        <filter colId="0">
          <x:filters>
            <x:filter val="FLUID INBOUND"/>
          </x:filters>
        </filter>
      </columnFilter>
      <sortRules>
        <sortRule colId="2" id="{313C40DD-2C29-433F-870D-492F66685DE8}">
          <sortCondition ref="C2:C1692"/>
        </sortRule>
      </sortRules>
    </nsvFilter>
  </namedSheetView>
  <namedSheetView name="Klaus" id="{E3EDED5F-D83C-4A20-9796-958D7C9684C9}">
    <nsvFilter filterId="{00000000-0001-0000-0100-000000000000}" ref="A2:Y1692" tableId="2">
      <columnFilter colId="2" id="{313C40DD-2C29-433F-870D-492F66685DE8}">
        <filter colId="2">
          <x:filters>
            <x:filter val="PS2-005"/>
            <x:filter val="PS2-010"/>
            <x:filter val="PS2-015"/>
            <x:filter val="PS2-020"/>
            <x:filter val="PS2-025"/>
            <x:filter val="PS2-030"/>
          </x:filters>
        </filter>
      </columnFilter>
    </nsvFilter>
  </namedSheetView>
  <namedSheetView name="RB" id="{83155F4F-D7D4-43CE-93DB-44B35F5347E9}">
    <nsvFilter filterId="{00000000-0001-0000-0100-000000000000}" ref="A2:Y1692" tableId="2">
      <columnFilter colId="0" id="{26B41107-BE7E-49EC-B175-68C94F0640E7}">
        <filter colId="0">
          <x:filters>
            <x:filter val="BYPASS VS-D"/>
          </x:filters>
        </filter>
      </columnFilter>
      <sortRules>
        <sortRule colId="2" id="{313C40DD-2C29-433F-870D-492F66685DE8}">
          <sortCondition ref="C2:C1692"/>
        </sortRule>
      </sortRules>
    </nsvFilter>
  </namedSheetView>
  <namedSheetView name="Ryan" id="{C67BED60-7A63-4268-A3A1-D4A45A098F4C}">
    <nsvFilter filterId="{00000000-0001-0000-0100-000000000000}" ref="A2:Y1692" tableId="2">
      <sortRules>
        <sortRule colId="2" id="{313C40DD-2C29-433F-870D-492F66685DE8}">
          <sortCondition ref="C2:C1692"/>
        </sortRule>
      </sortRules>
    </nsvFilter>
  </namedSheetView>
  <namedSheetView name="View1" id="{CC5FAD11-9C89-43D7-A51F-8BB9F899FE0A}">
    <nsvFilter filterId="{00000000-0001-0000-0100-000000000000}" ref="A2:Y1692" tableId="2">
      <columnFilter colId="0" id="{26B41107-BE7E-49EC-B175-68C94F0640E7}">
        <filter colId="0">
          <x:filters>
            <x:filter val="FLUID INBOUND"/>
          </x:filters>
        </filter>
      </columnFilter>
      <columnFilter colId="6" id="{0158BD19-FF86-40A0-84A0-F61551CAEDE7}">
        <filter colId="6">
          <x:filters>
            <x:filter val="CURVE - 30 DEG"/>
            <x:filter val="CURVE - 60 DEG"/>
            <x:filter val="FLOWTURN CURVE"/>
          </x:filters>
        </filter>
      </columnFilter>
      <sortRules>
        <sortRule colId="2" id="{313C40DD-2C29-433F-870D-492F66685DE8}">
          <sortCondition ref="C2:C1692"/>
        </sortRule>
      </sortRules>
    </nsvFilter>
  </namedSheetView>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9E539F0-1F47-4F43-A680-54DB09C1EB25}" name="Table3" displayName="Table3" ref="A1:D18" totalsRowShown="0" headerRowDxfId="74" dataDxfId="73">
  <autoFilter ref="A1:D18" xr:uid="{29E539F0-1F47-4F43-A680-54DB09C1EB25}"/>
  <tableColumns count="4">
    <tableColumn id="1" xr3:uid="{9564A682-17DF-4259-8F61-6451A4EABB42}" name="Revision" dataDxfId="72" dataCellStyle="Normal 2"/>
    <tableColumn id="2" xr3:uid="{5F289141-1040-4436-87C4-F2B76B43951C}" name="Date" dataDxfId="71" dataCellStyle="Normal 2"/>
    <tableColumn id="3" xr3:uid="{A92ED422-DEA5-48F5-B996-820A53F9F3C8}" name="Description" dataDxfId="70" dataCellStyle="Normal 2"/>
    <tableColumn id="4" xr3:uid="{D0F78170-5F2D-4507-AD30-08BD62E6253A}" name="Notes" dataDxfId="69" dataCellStyle="Normal 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9FBF1E-9F0D-42DF-B6F5-8C766072610A}" name="Table2" displayName="Table2" ref="A2:Y1692" totalsRowShown="0" dataDxfId="68" tableBorderDxfId="67">
  <autoFilter ref="A2:Y1692" xr:uid="{00000000-0001-0000-0100-000000000000}">
    <filterColumn colId="4">
      <filters>
        <filter val="BYAB_10_VFD1"/>
        <filter val="BYAB_11_JR1_PB"/>
        <filter val="BYAB_11_JR1_PB_LT"/>
        <filter val="BYAB_11_VFD1"/>
        <filter val="BYAB_12_VFD1"/>
        <filter val="BYAB_13_VFD1"/>
        <filter val="BYAB_14_VFD1"/>
        <filter val="BYAB_15_VFD1"/>
        <filter val="BYAB_2_EPC1"/>
        <filter val="BYAB_2_EPC1_2"/>
        <filter val="BYAB_2_EPC2"/>
        <filter val="BYAB_2_EPC2_2"/>
        <filter val="BYAB_2_EPC3"/>
        <filter val="BYAB_2_EPC3_2"/>
        <filter val="BYAB_2_EPC4"/>
        <filter val="BYAB_2_EPC4_2"/>
        <filter val="BYAB_2_FIO1"/>
        <filter val="BYAB_2_S1_PB"/>
        <filter val="BYAB_2_S1_PB_LT"/>
        <filter val="BYAB_2_S2_PB"/>
        <filter val="BYAB_2_S2_PB_LT"/>
        <filter val="BYAB_2_VFD1"/>
        <filter val="BYAB_3_JR1_PB"/>
        <filter val="BYAB_3_JR1_PB_LT"/>
        <filter val="BYAB_3_VFD1"/>
        <filter val="BYAB_4_VFD1"/>
        <filter val="BYAB_5_JR1_PB"/>
        <filter val="BYAB_5_JR1_PB_LT"/>
        <filter val="BYAB_5_VFD1"/>
        <filter val="BYAB_6_VFD1"/>
        <filter val="BYAB_7_VFD1"/>
        <filter val="BYAB_8_VFD1"/>
        <filter val="BYAB_9_JR1_PB"/>
        <filter val="BYAB_9_JR1_PB_LT"/>
        <filter val="BYAB_9_VFD1"/>
        <filter val="BYAB-10"/>
        <filter val="BYAB-11"/>
        <filter val="BYAB-12"/>
        <filter val="BYAB-13"/>
        <filter val="BYAB-14"/>
        <filter val="BYAB-15"/>
        <filter val="BYAB-2"/>
        <filter val="BYAB-3"/>
        <filter val="BYAB-4"/>
        <filter val="BYAB-5"/>
        <filter val="BYAB-6"/>
        <filter val="BYAB-7"/>
        <filter val="BYAB-8"/>
        <filter val="BYAB-9"/>
        <filter val="BYAC_10_VFD1"/>
        <filter val="BYAC_11_EPC1"/>
        <filter val="BYAC_11_EPC1_2"/>
        <filter val="BYAC_11_EPC2"/>
        <filter val="BYAC_11_EPC2_2"/>
        <filter val="BYAC_11_FIO1"/>
        <filter val="BYAC_11_S1_PB"/>
        <filter val="BYAC_11_S1_PB_LT"/>
        <filter val="BYAC_11_S2_PB"/>
        <filter val="BYAC_11_S2_PB_LT"/>
        <filter val="BYAC_11_VFD1"/>
        <filter val="BYAC_2_EPC1"/>
        <filter val="BYAC_2_EPC1_2"/>
        <filter val="BYAC_2_EPC2"/>
        <filter val="BYAC_2_EPC2_2"/>
        <filter val="BYAC_2_FIO1"/>
        <filter val="BYAC_2_S1_PB"/>
        <filter val="BYAC_2_S1_PB_LT"/>
        <filter val="BYAC_2_S2_PB"/>
        <filter val="BYAC_2_S2_PB_LT"/>
        <filter val="BYAC_2_VFD1"/>
        <filter val="BYAC_3_VFD1"/>
        <filter val="BYAC_4_JR1_PB"/>
        <filter val="BYAC_4_JR1_PB_LT"/>
        <filter val="BYAC_4_VFD1"/>
        <filter val="BYAC_5_VFD1"/>
        <filter val="BYAC_6_JR1_PB"/>
        <filter val="BYAC_6_JR1_PB_LT"/>
        <filter val="BYAC_6_VFD1"/>
        <filter val="BYAC_7_VFD1"/>
        <filter val="BYAC_8_VFD1"/>
        <filter val="BYAC_9_VFD1"/>
        <filter val="BYAC-10"/>
        <filter val="BYAC-11"/>
        <filter val="BYAC-2"/>
        <filter val="BYAC-3"/>
        <filter val="BYAC-4"/>
        <filter val="BYAC-5"/>
        <filter val="BYAC-6"/>
        <filter val="BYAC-7"/>
        <filter val="BYAC-8"/>
        <filter val="BYAC-9"/>
        <filter val="BYAD_2_EPC1"/>
        <filter val="BYAD_2_EPC1_2"/>
        <filter val="BYAD_2_EPC2"/>
        <filter val="BYAD_2_EPC2_2"/>
        <filter val="BYAD_2_FIO1"/>
        <filter val="BYAD_2_S1_PB"/>
        <filter val="BYAD_2_S1_PB_LT"/>
        <filter val="BYAD_2_S2_PB"/>
        <filter val="BYAD_2_S2_PB_LT"/>
        <filter val="BYAD_2_VFD1"/>
        <filter val="BYAD_3_VFD1"/>
        <filter val="BYAD_4_JR1_PB"/>
        <filter val="BYAD_4_JR1_PB_LT"/>
        <filter val="BYAD_4_VFD1"/>
        <filter val="BYAD_5_VFD1"/>
        <filter val="BYAD_6_JR1_PB"/>
        <filter val="BYAD_6_JR1_PB_LT"/>
        <filter val="BYAD_6_VFD1"/>
        <filter val="BYAD_7_VFD1"/>
        <filter val="BYAD_8_VFD1"/>
        <filter val="BYAD_9_VFD1"/>
        <filter val="BYAD-2"/>
        <filter val="BYAD-3"/>
        <filter val="BYAD-4"/>
        <filter val="BYAD-5"/>
        <filter val="BYAD-6"/>
        <filter val="BYAD-7"/>
        <filter val="BYAD-8"/>
        <filter val="BYAD-9"/>
        <filter val="BYB_JR1_PB"/>
        <filter val="BYB_JR1_PB_LT"/>
        <filter val="BYBA_10_VFD1"/>
        <filter val="BYBA_11_VFD1"/>
        <filter val="BYBA_12_JR1_PB"/>
        <filter val="BYBA_12_JR1_PB_LT"/>
        <filter val="BYBA_12_VFD1"/>
        <filter val="BYBA_13_VFD1"/>
        <filter val="BYBA_14_JR1_PB"/>
        <filter val="BYBA_14_JR1_PB_LT"/>
        <filter val="BYBA_14_VFD1"/>
        <filter val="BYBA_15_EPC1"/>
        <filter val="BYBA_15_EPC1_2"/>
        <filter val="BYBA_15_EPC2"/>
        <filter val="BYBA_15_EPC2_2"/>
        <filter val="BYBA_15_FIO1"/>
        <filter val="BYBA_15_S1_PB"/>
        <filter val="BYBA_15_S1_PB_LT"/>
        <filter val="BYBA_15_S2_PB"/>
        <filter val="BYBA_15_S2_PB_LT"/>
        <filter val="BYBA_15_VFD1"/>
        <filter val="BYBA_2_FIO1"/>
        <filter val="BYBA_2_VFD1"/>
        <filter val="BYBA_3_EPC1"/>
        <filter val="BYBA_3_EPC1_2"/>
        <filter val="BYBA_3_EPC2"/>
        <filter val="BYBA_3_EPC2_2"/>
        <filter val="BYBA_3_S1_PB"/>
        <filter val="BYBA_3_S1_PB_LT"/>
        <filter val="BYBA_3_S2_PB"/>
        <filter val="BYBA_3_S2_PB_LT"/>
        <filter val="BYBA_3_VFD1"/>
        <filter val="BYBA_4_VFD1"/>
        <filter val="BYBA_5_JR1_PB"/>
        <filter val="BYBA_5_JR1_PB_LT"/>
        <filter val="BYBA_5_VFD1"/>
        <filter val="BYBA_6_VFD1"/>
        <filter val="BYBA_7_JR1_PB"/>
        <filter val="BYBA_7_JR1_PB_LT"/>
        <filter val="BYBA_7_VFD1"/>
        <filter val="BYBA_8_VFD1"/>
        <filter val="BYBA_9_VFD1"/>
        <filter val="BYBA-10"/>
        <filter val="BYBA-11"/>
        <filter val="BYBA-12"/>
        <filter val="BYBA-13"/>
        <filter val="BYBA-14"/>
        <filter val="BYBA-15"/>
        <filter val="BYBA-2"/>
        <filter val="BYBA-3"/>
        <filter val="BYBA-4"/>
        <filter val="BYBA-5"/>
        <filter val="BYBA-6"/>
        <filter val="BYBA-7"/>
        <filter val="BYBA-8"/>
        <filter val="BYBA-9"/>
        <filter val="BYBC_10_FIO1"/>
        <filter val="BYBC_10_VFD1"/>
        <filter val="BYBC_2_FIO1"/>
        <filter val="BYBC_2_VFD1"/>
        <filter val="BYBC_3_EPC1"/>
        <filter val="BYBC_3_EPC1_2"/>
        <filter val="BYBC_3_EPC2"/>
        <filter val="BYBC_3_EPC2_2"/>
        <filter val="BYBC_3_S1_PB"/>
        <filter val="BYBC_3_S1_PB_LT"/>
        <filter val="BYBC_3_S2_PB"/>
        <filter val="BYBC_3_S2_PB_LT"/>
        <filter val="BYBC_3_VFD1"/>
        <filter val="BYBC_4_VFD1"/>
        <filter val="BYBC_5_JR1_PB"/>
        <filter val="BYBC_5_JR1_PB_LT"/>
        <filter val="BYBC_5_VFD1"/>
        <filter val="BYBC_6_VFD1"/>
        <filter val="BYBC_7_JR1_PB"/>
        <filter val="BYBC_7_JR1_PB_LT"/>
        <filter val="BYBC_7_VFD1"/>
        <filter val="BYBC_8_VFD1"/>
        <filter val="BYBC_9_VFD1"/>
        <filter val="BYBC-10"/>
        <filter val="BYBC-2"/>
        <filter val="BYBC-3"/>
        <filter val="BYBC-4"/>
        <filter val="BYBC-5"/>
        <filter val="BYBC-6"/>
        <filter val="BYBC-7"/>
        <filter val="BYBC-8"/>
        <filter val="BYBC-9"/>
        <filter val="BYBD_10_VFD1"/>
        <filter val="BYBD_11_JR1_PB"/>
        <filter val="BYBD_11_JR1_PB_LT"/>
        <filter val="BYBD_11_VFD1"/>
        <filter val="BYBD_12_VFD1"/>
        <filter val="BYBD_13_VFD1"/>
        <filter val="BYBD_14_VFD1"/>
        <filter val="BYBD_2_FIO1"/>
        <filter val="BYBD_2_VFD1"/>
        <filter val="BYBD_3_EPC1"/>
        <filter val="BYBD_3_EPC1_2"/>
        <filter val="BYBD_3_EPC2"/>
        <filter val="BYBD_3_EPC2_2"/>
        <filter val="BYBD_3_S1_PB"/>
        <filter val="BYBD_3_S1_PB_LT"/>
        <filter val="BYBD_3_S2_PB"/>
        <filter val="BYBD_3_S2_PB_LT"/>
        <filter val="BYBD_3_VFD1"/>
        <filter val="BYBD_4_VFD1"/>
        <filter val="BYBD_5_VFD1"/>
        <filter val="BYBD_6_VFD1"/>
        <filter val="BYBD_7_VFD1"/>
        <filter val="BYBD_8_JR1_PB"/>
        <filter val="BYBD_8_JR1_PB_LT"/>
        <filter val="BYBD_8_VFD1"/>
        <filter val="BYBD_9_VFD1"/>
        <filter val="BYBD-10"/>
        <filter val="BYBD-11"/>
        <filter val="BYBD-12"/>
        <filter val="BYBD-13"/>
        <filter val="BYBD-14"/>
        <filter val="BYBD-2"/>
        <filter val="BYBD-3"/>
        <filter val="BYBD-4"/>
        <filter val="BYBD-5"/>
        <filter val="BYBD-6"/>
        <filter val="BYBD-7"/>
        <filter val="BYBD-8"/>
        <filter val="BYBD-9"/>
        <filter val="BYCA_2_FIO1"/>
        <filter val="BYCA_2_VFD1"/>
        <filter val="BYCA_3_EPC1"/>
        <filter val="BYCA_3_EPC1_2"/>
        <filter val="BYCA_3_EPC2"/>
        <filter val="BYCA_3_EPC2_2"/>
        <filter val="BYCA_3_S1_PB"/>
        <filter val="BYCA_3_S1_PB_LT"/>
        <filter val="BYCA_3_S2_PB"/>
        <filter val="BYCA_3_S2_PB_LT"/>
        <filter val="BYCA_3_VFD1"/>
        <filter val="BYCA_4_JR1_PB"/>
        <filter val="BYCA_4_JR1_PB_LT"/>
        <filter val="BYCA_4_VFD1"/>
        <filter val="BYCA_5_VFD1"/>
        <filter val="BYCA_6_VFD1"/>
        <filter val="BYCA_7_VFD1"/>
        <filter val="BYCA_8_JR1_PB"/>
        <filter val="BYCA_8_JR1_PB_LT"/>
        <filter val="BYCA_8_VFD1"/>
        <filter val="BYCA_9_EPC1"/>
        <filter val="BYCA_9_EPC1_2"/>
        <filter val="BYCA_9_EPC2"/>
        <filter val="BYCA_9_EPC2_2"/>
        <filter val="BYCA_9_S1_PB"/>
        <filter val="BYCA_9_S1_PB_LT"/>
        <filter val="BYCA_9_S2_PB"/>
        <filter val="BYCA_9_S2_PB_LT"/>
        <filter val="BYCA_9_VFD1"/>
        <filter val="BYCA-2"/>
        <filter val="BYCA-3"/>
        <filter val="BYCA-4"/>
        <filter val="BYCA-5"/>
        <filter val="BYCA-6"/>
        <filter val="BYCA-7"/>
        <filter val="BYCA-8"/>
        <filter val="BYCA-9"/>
        <filter val="BYCB_10_VFD1"/>
        <filter val="BYCB_2_FIO1"/>
        <filter val="BYCB_2_VFD1"/>
        <filter val="BYCB_3_EPC1"/>
        <filter val="BYCB_3_EPC1_2"/>
        <filter val="BYCB_3_EPC2"/>
        <filter val="BYCB_3_EPC2_2"/>
        <filter val="BYCB_3_S1_PB"/>
        <filter val="BYCB_3_S1_PB_LT"/>
        <filter val="BYCB_3_S2_PB"/>
        <filter val="BYCB_3_S2_PB_LT"/>
        <filter val="BYCB_3_VFD1"/>
        <filter val="BYCB_4_JR1_PB"/>
        <filter val="BYCB_4_JR1_PB_LT"/>
        <filter val="BYCB_4_VFD1"/>
        <filter val="BYCB_5_VFD1"/>
        <filter val="BYCB_6_JR1_PB"/>
        <filter val="BYCB_6_JR1_PB_LT"/>
        <filter val="BYCB_6_VFD1"/>
        <filter val="BYCB_7_VFD1"/>
        <filter val="BYCB_8_VFD1"/>
        <filter val="BYCB_9_VFD1"/>
        <filter val="BYCB-10"/>
        <filter val="BYCB-2"/>
        <filter val="BYCB-3"/>
        <filter val="BYCB-4"/>
        <filter val="BYCB-5"/>
        <filter val="BYCB-6"/>
        <filter val="BYCB-7"/>
        <filter val="BYCB-8"/>
        <filter val="BYCB-9"/>
        <filter val="BYCD_10_VFD1"/>
        <filter val="BYCD_11_VFD1"/>
        <filter val="BYCD_12_VFD1"/>
        <filter val="BYCD_2_VFD1"/>
        <filter val="BYCD_3_JR1_PB"/>
        <filter val="BYCD_3_JR1_PB_LT"/>
        <filter val="BYCD_3_VFD1"/>
        <filter val="BYCD_4_VFD1"/>
        <filter val="BYCD_5_EPC1"/>
        <filter val="BYCD_5_EPC1_2"/>
        <filter val="BYCD_5_EPC2"/>
        <filter val="BYCD_5_EPC2_2"/>
        <filter val="BYCD_5_S1_PB"/>
        <filter val="BYCD_5_S1_PB_LT"/>
        <filter val="BYCD_5_S2_PB"/>
        <filter val="BYCD_5_S2_PB_LT"/>
        <filter val="BYCD_5_VFD1"/>
        <filter val="BYCD_6_JR1_PB"/>
        <filter val="BYCD_6_JR1_PB_LT"/>
        <filter val="BYCD_6_VFD1"/>
        <filter val="BYCD_7_VFD1"/>
        <filter val="BYCD_8_VFD1"/>
        <filter val="BYCD_9_VFD1"/>
        <filter val="BYCD-10"/>
        <filter val="BYCD-11"/>
        <filter val="BYCD-12"/>
        <filter val="BYCD-2"/>
        <filter val="BYCD-3"/>
        <filter val="BYCD-4"/>
        <filter val="BYCD-5"/>
        <filter val="BYCD-6"/>
        <filter val="BYCD-7"/>
        <filter val="BYCD-8"/>
        <filter val="BYCD-9"/>
        <filter val="BYDA_2_FIO1"/>
        <filter val="BYDA_2_VFD1"/>
        <filter val="BYDA_3_EPC1"/>
        <filter val="BYDA_3_EPC1_2"/>
        <filter val="BYDA_3_EPC2"/>
        <filter val="BYDA_3_EPC2_2"/>
        <filter val="BYDA_3_S1_PB"/>
        <filter val="BYDA_3_S1_PB_LT"/>
        <filter val="BYDA_3_S2_PB"/>
        <filter val="BYDA_3_S2_PB_LT"/>
        <filter val="BYDA_3_VFD1"/>
        <filter val="BYDA_4_VFD1"/>
        <filter val="BYDA_5_VFD1"/>
        <filter val="BYDA_6_EPC1"/>
        <filter val="BYDA_6_EPC1_2"/>
        <filter val="BYDA_6_EPC2"/>
        <filter val="BYDA_6_EPC2_2"/>
        <filter val="BYDA_6_FIO1"/>
        <filter val="BYDA_6_S1_PB"/>
        <filter val="BYDA_6_S1_PB_LT"/>
        <filter val="BYDA_6_S2_PB"/>
        <filter val="BYDA_6_S2_PB_LT"/>
        <filter val="BYDA_6_VFD1"/>
        <filter val="BYDA_7_VFD1"/>
        <filter val="BYDA_8_EPC1"/>
        <filter val="BYDA_8_EPC1_2"/>
        <filter val="BYDA_8_EPC2"/>
        <filter val="BYDA_8_EPC2_2"/>
        <filter val="BYDA_8_FIO1"/>
        <filter val="BYDA_8_S1_PB"/>
        <filter val="BYDA_8_S1_PB_LT"/>
        <filter val="BYDA_8_S2_PB"/>
        <filter val="BYDA_8_S2_PB_LT"/>
        <filter val="BYDA_8_VFD1"/>
        <filter val="BYDA_9_S2_PB"/>
        <filter val="BYDA_9_S2_PB_LT"/>
        <filter val="BYDA_9_VFD1"/>
        <filter val="BYDA-2"/>
        <filter val="BYDA-3"/>
        <filter val="BYDA-4"/>
        <filter val="BYDA-5"/>
        <filter val="BYDA-6"/>
        <filter val="BYDA-7"/>
        <filter val="BYDA-8"/>
        <filter val="BYDA-9"/>
        <filter val="BYDB_10_JR1_PB"/>
        <filter val="BYDB_10_JR1_PB_LT"/>
        <filter val="BYDB_10_VFD1"/>
        <filter val="BYDB_11_VFD1"/>
        <filter val="BYDB_12_JR1_PB"/>
        <filter val="BYDB_12_JR1_PB_LT"/>
        <filter val="BYDB_12_VFD1"/>
        <filter val="BYDB_13_VFD1"/>
        <filter val="BYDB_14_VFD1"/>
        <filter val="BYDB_15_VFD1"/>
        <filter val="BYDB_16_VFD1"/>
        <filter val="BYDB_2_FIO1"/>
        <filter val="BYDB_2_VFD1"/>
        <filter val="BYDB_3_EPC1"/>
        <filter val="BYDB_3_EPC1_2"/>
        <filter val="BYDB_3_EPC2"/>
        <filter val="BYDB_3_EPC2_2"/>
        <filter val="BYDB_3_S1_PB"/>
        <filter val="BYDB_3_S1_PB_LT"/>
        <filter val="BYDB_3_S2_PB"/>
        <filter val="BYDB_3_S2_PB_LT"/>
        <filter val="BYDB_3_VFD1"/>
        <filter val="BYDB_4_EPC1"/>
        <filter val="BYDB_4_EPC1_2"/>
        <filter val="BYDB_4_EPC2"/>
        <filter val="BYDB_4_EPC2_2"/>
        <filter val="BYDB_4_S1_PB"/>
        <filter val="BYDB_4_S1_PB_LT"/>
        <filter val="BYDB_4_S2_PB"/>
        <filter val="BYDB_4_S2_PB_LT"/>
        <filter val="BYDB_4_VFD1"/>
        <filter val="BYDB_5_VFD1"/>
        <filter val="BYDB_6_VFD1"/>
        <filter val="BYDB_7_VFD1"/>
        <filter val="BYDB_8_VFD1"/>
        <filter val="BYDB_9_VFD1"/>
        <filter val="BYDB-10"/>
        <filter val="BYDB-11"/>
        <filter val="BYDB-12"/>
        <filter val="BYDB-13"/>
        <filter val="BYDB-14"/>
        <filter val="BYDB-15"/>
        <filter val="BYDB-16"/>
        <filter val="BYDB-2"/>
        <filter val="BYDB-3"/>
        <filter val="BYDB-4"/>
        <filter val="BYDB-5"/>
        <filter val="BYDB-6"/>
        <filter val="BYDB-7"/>
        <filter val="BYDB-8"/>
        <filter val="BYDB-9"/>
        <filter val="BYDC_10_VFD1"/>
        <filter val="BYDC_11_VFD1"/>
        <filter val="BYDC_12_VFD1"/>
        <filter val="BYDC_13_EPC1"/>
        <filter val="BYDC_13_EPC1_2"/>
        <filter val="BYDC_13_EPC2"/>
        <filter val="BYDC_13_EPC2_2"/>
        <filter val="BYDC_13_S1_PB"/>
        <filter val="BYDC_13_S1_PB_LT"/>
        <filter val="BYDC_13_S2_PB"/>
        <filter val="BYDC_13_S2_PB_LT"/>
        <filter val="BYDC_13_VFD1"/>
        <filter val="BYDC_2_FIO1"/>
        <filter val="BYDC_2_VFD1"/>
        <filter val="BYDC_3_EPC1"/>
        <filter val="BYDC_3_EPC1_2"/>
        <filter val="BYDC_3_EPC2"/>
        <filter val="BYDC_3_EPC2_2"/>
        <filter val="BYDC_3_S1_PB"/>
        <filter val="BYDC_3_S1_PB_LT"/>
        <filter val="BYDC_3_S2_PB"/>
        <filter val="BYDC_3_S2_PB_LT"/>
        <filter val="BYDC_3_VFD1"/>
        <filter val="BYDC_4_VFD1"/>
        <filter val="BYDC_5_VFD1"/>
        <filter val="BYDC_6_EPC1"/>
        <filter val="BYDC_6_EPC1_2"/>
        <filter val="BYDC_6_EPC2"/>
        <filter val="BYDC_6_EPC2_2"/>
        <filter val="BYDC_6_FIO1"/>
        <filter val="BYDC_6_S1_PB"/>
        <filter val="BYDC_6_S1_PB_LT"/>
        <filter val="BYDC_6_S2_PB"/>
        <filter val="BYDC_6_S2_PB_LT"/>
        <filter val="BYDC_6_VFD1"/>
        <filter val="BYDC_7_VFD1"/>
        <filter val="BYDC_8_EPC1"/>
        <filter val="BYDC_8_EPC1_2"/>
        <filter val="BYDC_8_EPC2"/>
        <filter val="BYDC_8_EPC2_2"/>
        <filter val="BYDC_8_FIO1"/>
        <filter val="BYDC_8_S1_PB"/>
        <filter val="BYDC_8_S1_PB_LT"/>
        <filter val="BYDC_8_S2_PB"/>
        <filter val="BYDC_8_S2_PB_LT"/>
        <filter val="BYDC_8_VFD1"/>
        <filter val="BYDC_9_VFD1"/>
        <filter val="BYDC-10"/>
        <filter val="BYDC-11"/>
        <filter val="BYDC-12"/>
        <filter val="BYDC-13"/>
        <filter val="BYDC-2"/>
        <filter val="BYDC-3"/>
        <filter val="BYDC-4"/>
        <filter val="BYDC-5"/>
        <filter val="BYDC-6"/>
        <filter val="BYDC-7"/>
        <filter val="BYDC-8"/>
        <filter val="BYDC-9"/>
        <filter val="FL1014-1CH"/>
        <filter val="FL1014-2"/>
        <filter val="FL1014-3CH"/>
        <filter val="FL1014-4"/>
        <filter val="FL1018-1CH"/>
        <filter val="FL1018-2"/>
        <filter val="FL1018-3CH"/>
        <filter val="FL1018-4"/>
        <filter val="FL1022-1CH"/>
        <filter val="FL1022-2"/>
        <filter val="FL1022-3CH"/>
        <filter val="FL1022-4"/>
        <filter val="FL1026-1CH"/>
        <filter val="FL1026-2"/>
        <filter val="FL1026-3CH"/>
        <filter val="FL1026-4"/>
        <filter val="FL1034-1CH"/>
        <filter val="FL1034-2"/>
        <filter val="FL1034-3CH"/>
        <filter val="FL1034-4"/>
        <filter val="FL1038-1CH"/>
        <filter val="FL1038-2"/>
        <filter val="FL1038-3CH"/>
        <filter val="FL1038-4"/>
        <filter val="FL2074-1CH"/>
        <filter val="FL2074-2"/>
        <filter val="FL2074-3CH"/>
        <filter val="FL2074-4"/>
        <filter val="FL2078-1CH"/>
        <filter val="FL2078-2"/>
        <filter val="FL2078-3CH"/>
        <filter val="FL2078-4"/>
        <filter val="FL2086-1CH"/>
        <filter val="FL2086-2"/>
        <filter val="FL2086-3CH"/>
        <filter val="FL2086-4"/>
        <filter val="FL2090-1CH"/>
        <filter val="FL2090-2"/>
        <filter val="FL2090-3CH"/>
        <filter val="FL2090-4"/>
        <filter val="FL2094-1CH"/>
        <filter val="FL2094-2"/>
        <filter val="FL2094-3CH"/>
        <filter val="FL2094-4"/>
        <filter val="FL3012-1CH"/>
        <filter val="FL3012-2"/>
        <filter val="FL3012-3CH"/>
        <filter val="FL3012-4"/>
        <filter val="FL3016-1CH"/>
        <filter val="FL3016-2"/>
        <filter val="FL3016-3CH"/>
        <filter val="FL3016-4"/>
        <filter val="FL3020-1CH"/>
        <filter val="FL3020-2"/>
        <filter val="FL3020-3CH"/>
        <filter val="FL3020-4"/>
        <filter val="FL3024-1CH"/>
        <filter val="FL3024-2"/>
        <filter val="FL3024-3CH"/>
        <filter val="FL3024-4"/>
        <filter val="FL4066-1CH"/>
        <filter val="FL4066-2"/>
        <filter val="FL4066-3CH"/>
        <filter val="FL4066-4"/>
        <filter val="FL4070-1CH"/>
        <filter val="FL4070-2"/>
        <filter val="FL4070-3CH"/>
        <filter val="FL4070-4"/>
        <filter val="FL4074-1CH"/>
        <filter val="FL4074-2"/>
        <filter val="FL4074-3CH"/>
        <filter val="FL4074-4"/>
        <filter val="FL4078-1CH"/>
        <filter val="FL4078-2"/>
        <filter val="FL4078-3CH"/>
        <filter val="FL4078-4"/>
        <filter val="FL4082-1CH"/>
        <filter val="FL4082-2"/>
        <filter val="FL4082-3CH"/>
        <filter val="FL4082-4"/>
        <filter val="NCP1_1_EPC1"/>
        <filter val="NCP1_1_EPC1_2"/>
        <filter val="NCP1_1_EPC2"/>
        <filter val="NCP1_1_EPC2_2"/>
        <filter val="NCP1_1_JR1_PB"/>
        <filter val="NCP1_1_JR1_PB_LT"/>
        <filter val="NCP1_1_S1_PB"/>
        <filter val="NCP1_1_S1_PB_LT"/>
        <filter val="NCP1_1_S2_PB"/>
        <filter val="NCP1_1_S2_PB_LT"/>
        <filter val="NCP1_1_VFD"/>
        <filter val="NCP1_10A_VFD1"/>
        <filter val="NCP1_10B_VFD1"/>
        <filter val="NCP1_11_VFD1"/>
        <filter val="NCP1_12_VFD1"/>
        <filter val="NCP1_13_VFD1"/>
        <filter val="NCP1_14A_VFD1"/>
        <filter val="NCP1_14B_VFD1"/>
        <filter val="NCP1_14C_VFD1"/>
        <filter val="NCP1_14D_VFD1"/>
        <filter val="NCP1_15_EPC1"/>
        <filter val="NCP1_15_EPC1_2"/>
        <filter val="NCP1_15_EPC2"/>
        <filter val="NCP1_15_EPC2_2"/>
        <filter val="NCP1_15_S1_PB"/>
        <filter val="NCP1_15_S1_PB_LT"/>
        <filter val="NCP1_15_S2_PB"/>
        <filter val="NCP1_15_S2_PB_LT"/>
        <filter val="NCP1_15_VFD1"/>
        <filter val="NCP1_16_JR1_PB"/>
        <filter val="NCP1_16_JR1_PB_LT"/>
        <filter val="NCP1_16_JR2_PB"/>
        <filter val="NCP1_16_JR2_PB_LT"/>
        <filter val="NCP1_16_VFD1"/>
        <filter val="NCP1_17_VFD1"/>
        <filter val="NCP1_18A_VFD1"/>
        <filter val="NCP1_18B_VFD1"/>
        <filter val="NCP1_19_VFD1"/>
        <filter val="NCP1_2_EPC1"/>
        <filter val="NCP1_2_EPC1_2"/>
        <filter val="NCP1_2_EPC2"/>
        <filter val="NCP1_2_EPC2_2"/>
        <filter val="NCP1_2_JR1_PB"/>
        <filter val="NCP1_2_JR1_PB_LT"/>
        <filter val="NCP1_2_S1_PB"/>
        <filter val="NCP1_2_S1_PB_LT"/>
        <filter val="NCP1_2_S2_PB"/>
        <filter val="NCP1_2_S2_PB_LT"/>
        <filter val="NCP1_2_VFD1"/>
        <filter val="NCP1_20_APS1"/>
        <filter val="NCP1_20_PE1"/>
        <filter val="NCP1_20_PE2"/>
        <filter val="NCP1_20_PE3"/>
        <filter val="NCP1_20_PE4"/>
        <filter val="NCP1_20_VFD1"/>
        <filter val="NCP1_21_EPC1"/>
        <filter val="NCP1_21_EPC1_2"/>
        <filter val="NCP1_21_EPC2"/>
        <filter val="NCP1_21_EPC2_2"/>
        <filter val="NCP1_21_SS1"/>
        <filter val="NCP1_21_SS2"/>
        <filter val="NCP1_21_VFD1"/>
        <filter val="NCP1_3_EPC1"/>
        <filter val="NCP1_3_EPC1_2"/>
        <filter val="NCP1_3_EPC2"/>
        <filter val="NCP1_3_EPC2_2"/>
        <filter val="NCP1_3_JR1_PB"/>
        <filter val="NCP1_3_JR1_PB_LT"/>
        <filter val="NCP1_3_JR2_PB"/>
        <filter val="NCP1_3_JR2_PB_LT"/>
        <filter val="NCP1_3_JR3_PB"/>
        <filter val="NCP1_3_JR3_PB_LT"/>
        <filter val="NCP1_3_S1_PB"/>
        <filter val="NCP1_3_S1_PB_LT"/>
        <filter val="NCP1_3_S2_PB"/>
        <filter val="NCP1_3_S2_PB_LT"/>
        <filter val="NCP1_3_VFD1"/>
        <filter val="NCP1_4_VFD1"/>
        <filter val="NCP1_5_VFD1"/>
        <filter val="NCP1_6_VFD1"/>
        <filter val="NCP1_7_VFD1"/>
        <filter val="NCP1_8_EPC1"/>
        <filter val="NCP1_8_EPC1_2"/>
        <filter val="NCP1_8_EPC2"/>
        <filter val="NCP1_8_EPC2_2"/>
        <filter val="NCP1_8_FIO1"/>
        <filter val="NCP1_8_S1_PB"/>
        <filter val="NCP1_8_S1_PB_LT"/>
        <filter val="NCP1_8_S2_PB"/>
        <filter val="NCP1_8_S2_PB_LT"/>
        <filter val="NCP1_8_VFD1"/>
        <filter val="NCP1_9_EPC1"/>
        <filter val="NCP1_9_EPC1_2"/>
        <filter val="NCP1_9_EPC2"/>
        <filter val="NCP1_9_EPC2_2"/>
        <filter val="NCP1_9_S1_PB"/>
        <filter val="NCP1_9_S1_PB_LT"/>
        <filter val="NCP1_9_S2_PB"/>
        <filter val="NCP1_9_S2_PB_LT"/>
        <filter val="NCP1_9_VFD1"/>
        <filter val="NCP1-1"/>
        <filter val="NCP1-10A"/>
        <filter val="NCP1-10B"/>
        <filter val="NCP1-11"/>
        <filter val="NCP1-12"/>
        <filter val="NCP1-13"/>
        <filter val="NCP1-14A"/>
        <filter val="NCP1-14B"/>
        <filter val="NCP1-14C"/>
        <filter val="NCP1-14D"/>
        <filter val="NCP1-15"/>
        <filter val="NCP1-16"/>
        <filter val="NCP1-17"/>
        <filter val="NCP1-18A"/>
        <filter val="NCP1-18B"/>
        <filter val="NCP1-19"/>
        <filter val="NCP1-2"/>
        <filter val="NCP1-20"/>
        <filter val="NCP1-21"/>
        <filter val="NCP1-3"/>
        <filter val="NCP1-4"/>
        <filter val="NCP1-5"/>
        <filter val="NCP1-6"/>
        <filter val="NCP1-7"/>
        <filter val="NCP1-8"/>
        <filter val="NCP1-9"/>
        <filter val="NCP2_1_VFD1"/>
        <filter val="NCP2-1"/>
        <filter val="NCPRS1-1CH"/>
        <filter val="NCPRS1-2"/>
        <filter val="NCPRS1-3"/>
        <filter val="NCPRS1-4"/>
        <filter val="NCPRS1-5"/>
        <filter val="NCPRS2-1CH"/>
        <filter val="NCPRS2-2"/>
        <filter val="NCPRS2-3"/>
        <filter val="NCPRS2-4"/>
        <filter val="NCPRS2-5"/>
        <filter val="NCS1_2_VFD1"/>
        <filter val="NCS1_3_JR1_PB"/>
        <filter val="NCS1_3_JR1_PB_LT"/>
        <filter val="NCS1_3_VFD1"/>
        <filter val="NCS1_4_EPC1"/>
        <filter val="NCS1_4_EPC1_2"/>
        <filter val="NCS1_4_EPC2"/>
        <filter val="NCS1_4_EPC2_2"/>
        <filter val="NCS1_4_EPC3"/>
        <filter val="NCS1_4_EPC3_2"/>
        <filter val="NCS1_4_EPC4"/>
        <filter val="NCS1_4_EPC4_2"/>
        <filter val="NCS1_4_S1_PB"/>
        <filter val="NCS1_4_S1_PB_LT"/>
        <filter val="NCS1_4_S2_PB"/>
        <filter val="NCS1_4_S2_PB_LT"/>
        <filter val="NCS1_4_VFD1"/>
        <filter val="NCS1_5A_VFD1"/>
        <filter val="NCS1_5B_VFD1"/>
        <filter val="NCS1_6_VFD1"/>
        <filter val="NCS1_7_VFD1"/>
        <filter val="NCS1_8_VFD1"/>
        <filter val="NCS1_9_VFD1"/>
        <filter val="NCS1-1"/>
        <filter val="NCS1-2"/>
        <filter val="NCS1-3"/>
        <filter val="NCS1-4"/>
        <filter val="NCS1-5A"/>
        <filter val="NCS1-5B"/>
        <filter val="NCS1-6"/>
        <filter val="NCS1-7"/>
        <filter val="NCS1-8"/>
        <filter val="NCS1-9"/>
        <filter val="NCS2_2_EPC1"/>
        <filter val="NCS2_2_EPC1_2"/>
        <filter val="NCS2_2_EPC2"/>
        <filter val="NCS2_2_EPC2_2"/>
        <filter val="NCS2_2_SS1"/>
        <filter val="NCS2_2_SS2"/>
        <filter val="NCS2_2_VFD1"/>
        <filter val="NCS2_3A_VFD1"/>
        <filter val="NCS2_3B_VFD1"/>
        <filter val="NCS2_4_VFD1"/>
        <filter val="NCS2_5_VFD1"/>
        <filter val="NCS2_6_VFD1"/>
        <filter val="NCS2_7_VFD1"/>
        <filter val="NCS2-2"/>
        <filter val="NCS2-3A"/>
        <filter val="NCS2-3B"/>
        <filter val="NCS2-4"/>
        <filter val="NCS2-5"/>
        <filter val="NCS2-6"/>
        <filter val="NCS2-7"/>
        <filter val="PRS1_1ACH_FPE1"/>
        <filter val="PRS1_1BCH_FPE1"/>
        <filter val="PRS1_2A_JR1_PB"/>
        <filter val="PRS1_2A_JR1_PB_LT"/>
        <filter val="PRS1_2A_JR2_PB"/>
        <filter val="PRS1_2A_JR2_PB_LT"/>
        <filter val="PRS1_2A_VFD1"/>
        <filter val="PRS1_2B_JR1_PB"/>
        <filter val="PRS1_2B_JR1_PB_LT"/>
        <filter val="PRS1_2B_JR2_PB"/>
        <filter val="PRS1_2B_JR2_PB_LT"/>
        <filter val="PRS1_2B_VFD1"/>
        <filter val="PRS1_3_FIO1"/>
        <filter val="PRS1_3_JR1_PB"/>
        <filter val="PRS1_3_JR1_PB_LT"/>
        <filter val="PRS1_3_VFD1"/>
        <filter val="PRS1_4_FIO1"/>
        <filter val="PRS1_4_JR1_PB"/>
        <filter val="PRS1_4_JR1_PB_LT"/>
        <filter val="PRS1_4_VFD1"/>
        <filter val="PRS1_5CH_FPE1"/>
        <filter val="PRS1_6_EPC1"/>
        <filter val="PRS1_6_EPC1_2"/>
        <filter val="PRS1_6_EPC2"/>
        <filter val="PRS1_6_EPC2_2"/>
        <filter val="PRS1_6_S1_PB"/>
        <filter val="PRS1_6_S1_PB_LT"/>
        <filter val="PRS1_6_S2_PB"/>
        <filter val="PRS1_6_S2_PB_LT"/>
        <filter val="PRS1_6_VFD1"/>
        <filter val="PRS1-1ACH"/>
        <filter val="PRS1-1BCH"/>
        <filter val="PRS1-2A"/>
        <filter val="PRS1-2B"/>
        <filter val="PRS1-3"/>
        <filter val="PRS1-4"/>
        <filter val="PRS1-5CH"/>
        <filter val="PRS1-6"/>
        <filter val="PRS1-7"/>
        <filter val="PRS2_1_EPC1"/>
        <filter val="PRS2_1_EPC1_2"/>
        <filter val="PRS2_1_EPC2"/>
        <filter val="PRS2_1_EPC2_2"/>
        <filter val="PRS2_1_S1_PB"/>
        <filter val="PRS2_1_S1_PB_LT"/>
        <filter val="PRS2_1_S2_PB"/>
        <filter val="PRS2_1_S2_PB_LT"/>
        <filter val="PRS2_1_VFD1"/>
        <filter val="PRS2-1"/>
        <filter val="PRS3_1ACH_JR1_PB"/>
        <filter val="PRS3_1ACH_JR1_PB_LT"/>
        <filter val="PRS3_1BCH_JR1_PB"/>
        <filter val="PRS3_1BCH_JR1_PB_LT"/>
        <filter val="PRS3_2A_FIOM1"/>
        <filter val="PRS3_2A_JR1_PB"/>
        <filter val="PRS3_2A_JR1_PB_LT"/>
        <filter val="PRS3_2A_VFD1"/>
        <filter val="PRS3_2B_FIO1"/>
        <filter val="PRS3_2B_JR1_PB"/>
        <filter val="PRS3_2B_JR1_PB_LT"/>
        <filter val="PRS3_2B_VFD1"/>
        <filter val="PRS3_3A_JR1_PB"/>
        <filter val="PRS3_3A_JR1_PB_LT"/>
        <filter val="PRS3_3A_VFD1"/>
        <filter val="PRS3_3B_JR1_PB"/>
        <filter val="PRS3_3B_JR1_PB_LT"/>
        <filter val="PRS3_3B_VFD1"/>
        <filter val="PRS3_4CH_FIO1"/>
        <filter val="PRS3_4CH_FPE1"/>
        <filter val="PRS3_4CH_FPE2"/>
        <filter val="PRS3_5_EPC1"/>
        <filter val="PRS3_5_EPC1_2"/>
        <filter val="PRS3_5_EPC2"/>
        <filter val="PRS3_5_EPC2_2"/>
        <filter val="PRS3_5_S1_PB"/>
        <filter val="PRS3_5_S1_PB_LT"/>
        <filter val="PRS3_5_S2_PB"/>
        <filter val="PRS3_5_S2_PB_LT"/>
        <filter val="PRS3_5_VFD1"/>
        <filter val="PRS3_6_ERSC1"/>
        <filter val="PRS3_6_ERSC10"/>
        <filter val="PRS3_6_ERSC11"/>
        <filter val="PRS3_6_ERSC12"/>
        <filter val="PRS3_6_ERSC13"/>
        <filter val="PRS3_6_ERSC14"/>
        <filter val="PRS3_6_ERSC15"/>
        <filter val="PRS3_6_ERSC2"/>
        <filter val="PRS3_6_ERSC3"/>
        <filter val="PRS3_6_ERSC4"/>
        <filter val="PRS3_6_ERSC5"/>
        <filter val="PRS3_6_ERSC6"/>
        <filter val="PRS3_6_ERSC7"/>
        <filter val="PRS3_6_ERSC8"/>
        <filter val="PRS3_6_ERSC9"/>
        <filter val="PRS3_6_PE1"/>
        <filter val="PRS3_6_PE10"/>
        <filter val="PRS3_6_PE11"/>
        <filter val="PRS3_6_PE12"/>
        <filter val="PRS3_6_PE13"/>
        <filter val="PRS3_6_PE14"/>
        <filter val="PRS3_6_PE15"/>
        <filter val="PRS3_6_PE16"/>
        <filter val="PRS3_6_PE17"/>
        <filter val="PRS3_6_PE18"/>
        <filter val="PRS3_6_PE19"/>
        <filter val="PRS3_6_PE2"/>
        <filter val="PRS3_6_PE20"/>
        <filter val="PRS3_6_PE21"/>
        <filter val="PRS3_6_PE22"/>
        <filter val="PRS3_6_PE23"/>
        <filter val="PRS3_6_PE24"/>
        <filter val="PRS3_6_PE25"/>
        <filter val="PRS3_6_PE26"/>
        <filter val="PRS3_6_PE27"/>
        <filter val="PRS3_6_PE28"/>
        <filter val="PRS3_6_PE29"/>
        <filter val="PRS3_6_PE3"/>
        <filter val="PRS3_6_PE30"/>
        <filter val="PRS3_6_PE4"/>
        <filter val="PRS3_6_PE5"/>
        <filter val="PRS3_6_PE6"/>
        <filter val="PRS3_6_PE7"/>
        <filter val="PRS3_6_PE8"/>
        <filter val="PRS3_6_PE9"/>
        <filter val="PRS3_6_PSU1"/>
        <filter val="PRS3_6_PSU2"/>
        <filter val="PRS3-1ACH"/>
        <filter val="PRS3-1BCH"/>
        <filter val="PRS3-2A"/>
        <filter val="PRS3-2B"/>
        <filter val="PRS3-3A"/>
        <filter val="PRS3-3B"/>
        <filter val="PRS3-4CH"/>
        <filter val="PRS3-5"/>
        <filter val="PRS3-6"/>
        <filter val="PRS4_1_EPC1"/>
        <filter val="PRS4_1_EPC1_2"/>
        <filter val="PRS4_1_EPC2"/>
        <filter val="PRS4_1_EPC2_2"/>
        <filter val="PRS4_1_S1_PB"/>
        <filter val="PRS4_1_S1_PB_LT"/>
        <filter val="PRS4_1_S2_PB"/>
        <filter val="PRS4_1_S2_PB_LT"/>
        <filter val="PRS4_1_VFD1"/>
        <filter val="PRS4_2_EPC1"/>
        <filter val="PRS4_2_EPC1_2"/>
        <filter val="PRS4_2_EPC2"/>
        <filter val="PRS4_2_EPC2_2"/>
        <filter val="PRS4_2_FIO1"/>
        <filter val="PRS4_2_JR1_PB"/>
        <filter val="PRS4_2_JR1_PB_LT"/>
        <filter val="PRS4_2_S1_PB"/>
        <filter val="PRS4_2_S1_PB_LT"/>
        <filter val="PRS4_2_S2_PB"/>
        <filter val="PRS4_2_S2_PB_LT"/>
        <filter val="PRS4_2_VFD1"/>
        <filter val="PRS4-1"/>
        <filter val="PRS4-2"/>
        <filter val="PS1_1_EPC1"/>
        <filter val="PS1_1_EPC1_2"/>
        <filter val="PS1_1_EPC2"/>
        <filter val="PS1_1_EPC2_2"/>
        <filter val="PS1_1_S1_PB"/>
        <filter val="PS1_1_S1_PB_LT"/>
        <filter val="PS1_1_S2_PB"/>
        <filter val="PS1_1_S2_PB_LT"/>
        <filter val="PS1_1_VFD1"/>
        <filter val="PS1_2_VFD1"/>
        <filter val="PS1_3_VFD1"/>
        <filter val="PS1_4_VFD1"/>
        <filter val="PS1_5_EPC1"/>
        <filter val="PS1_5_EPC1_2"/>
        <filter val="PS1_5_EPC2"/>
        <filter val="PS1_5_EPC2_2"/>
        <filter val="PS1_5_S1_PB"/>
        <filter val="PS1_5_S1_PB_LT"/>
        <filter val="PS1_5_S2_PB"/>
        <filter val="PS1_5_S2_PB_LT"/>
        <filter val="PS1_5_VFD1"/>
        <filter val="PS10_1_EPC1"/>
        <filter val="PS10_1_EPC1_2"/>
        <filter val="PS10_1_FIO1"/>
        <filter val="PS10_1_FIOH1"/>
        <filter val="PS10_1_FIOH2"/>
        <filter val="PS10_1_JR1_PB"/>
        <filter val="PS10_1_JR1_PB_LT"/>
        <filter val="PS10_1_SS1_SPB"/>
        <filter val="PS10_1_SS1_STPB"/>
        <filter val="PS10_1_SS1_STPB_LT"/>
        <filter val="PS10_1_VFD1"/>
        <filter val="PS10_2_VFD1"/>
        <filter val="PS10_3_JR1_PB"/>
        <filter val="PS10_3_JR1_PB_LT"/>
        <filter val="PS10_3_VFD1"/>
        <filter val="PS10_5_EPC1"/>
        <filter val="PS10_5_EPC1_2"/>
        <filter val="PS10_5_FIO1"/>
        <filter val="PS10_5_FIO2"/>
        <filter val="PS10_5_FIOH1"/>
        <filter val="PS10_5_FIOH2"/>
        <filter val="PS10_5_FIOH3"/>
        <filter val="PS10_5_FIOH4"/>
        <filter val="PS10_5_JR1_PB"/>
        <filter val="PS10_5_JR1_PB_LT"/>
        <filter val="PS10_5_JR2_PB"/>
        <filter val="PS10_5_JR2_PB_LT"/>
        <filter val="PS10_5_PS1"/>
        <filter val="PS10_5_VFD1"/>
        <filter val="PS10_5CH1_FPE1"/>
        <filter val="PS10_5CH1_FPE2"/>
        <filter val="PS10_5CH1_S1_PB"/>
        <filter val="PS10_5CH1_S1_PB_LT"/>
        <filter val="PS10_5CH2_FPE1"/>
        <filter val="PS10_5CH2_FPE2"/>
        <filter val="PS10_5CH2_S1_PB"/>
        <filter val="PS10_5CH2_S1_PB_LT"/>
        <filter val="PS10_5CH3_FPE1"/>
        <filter val="PS10_5CH3_FPE2"/>
        <filter val="PS10_5CH3_S1_PB"/>
        <filter val="PS10_5CH3_S1_PB_LT"/>
        <filter val="PS10_5CH5_FPE1"/>
        <filter val="PS10_5CH5_FPE2"/>
        <filter val="PS10_5CH5_S1_PB"/>
        <filter val="PS10_5CH5_S1_PB_LT"/>
        <filter val="PS10_6CH_FPE1"/>
        <filter val="PS10-1"/>
        <filter val="PS10-2"/>
        <filter val="PS10-3"/>
        <filter val="PS10-4CH"/>
        <filter val="PS10-5"/>
        <filter val="PS10-5CH1"/>
        <filter val="PS10-5CH2"/>
        <filter val="PS10-5CH3"/>
        <filter val="PS10-5CH5"/>
        <filter val="PS10-5DIV1"/>
        <filter val="PS10-5DIV2"/>
        <filter val="PS10-5DIV3"/>
        <filter val="PS10-5DIV5"/>
        <filter val="PS10-6CH"/>
        <filter val="PS1-1"/>
        <filter val="PS11_1_EPC1"/>
        <filter val="PS11_1_EPC1_2"/>
        <filter val="PS11_1_FIO1"/>
        <filter val="PS11_1_FIOH1"/>
        <filter val="PS11_1_FIOH2"/>
        <filter val="PS11_1_JR1_PB"/>
        <filter val="PS11_1_JR1_PB_LT"/>
        <filter val="PS11_1_JR2_PB"/>
        <filter val="PS11_1_JR2_PB_LT"/>
        <filter val="PS11_1_VFD1"/>
        <filter val="PS11_11_EPC1"/>
        <filter val="PS11_11_EPC1_2"/>
        <filter val="PS11_11_FIO1"/>
        <filter val="PS11_11_FIO2"/>
        <filter val="PS11_11_FIO3"/>
        <filter val="PS11_11_FIOH1"/>
        <filter val="PS11_11_FIOH2"/>
        <filter val="PS11_11_FIOH3"/>
        <filter val="PS11_11_FIOH4"/>
        <filter val="PS11_11_FIOH5"/>
        <filter val="PS11_11_FIOH6"/>
        <filter val="PS11_11_JR1_PB"/>
        <filter val="PS11_11_JR1_PB_LT"/>
        <filter val="PS11_11_JR2_PB"/>
        <filter val="PS11_11_JR2_PB_LT"/>
        <filter val="PS11_11_JR3_PB"/>
        <filter val="PS11_11_JR3_PB_LT"/>
        <filter val="PS11_11_PS1"/>
        <filter val="PS11_11_S1_PB"/>
        <filter val="PS11_11_S1_PB_LT"/>
        <filter val="PS11_11_VFD1"/>
        <filter val="PS11_11CH1_FPE1"/>
        <filter val="PS11_11CH1_FPE2"/>
        <filter val="PS11_11CH1_S1_PB"/>
        <filter val="PS11_11CH1_S1_PB_LT"/>
        <filter val="PS11_11CH2_FPE1"/>
        <filter val="PS11_11CH2_FPE2"/>
        <filter val="PS11_11CH2_S1_PB"/>
        <filter val="PS11_11CH2_S1_PB_LT"/>
        <filter val="PS11_11CH3_FPE1"/>
        <filter val="PS11_11CH3_FPE2"/>
        <filter val="PS11_11CH3_S1_PB"/>
        <filter val="PS11_11CH3_S1_PB_LT"/>
        <filter val="PS11_11CH4_FPE1"/>
        <filter val="PS11_11CH4_FPE2"/>
        <filter val="PS11_11CH4_S1_PB"/>
        <filter val="PS11_11CH4_S1_PB_LT"/>
        <filter val="PS11_11CH5_FPE1"/>
        <filter val="PS11_11CH5_FPE2"/>
        <filter val="PS11_11CH5_S1_PB"/>
        <filter val="PS11_11CH5_S1_PB_LT"/>
        <filter val="PS11_11CH6_FPE1"/>
        <filter val="PS11_11CH6_FPE2"/>
        <filter val="PS11_11CH6_S1_PB"/>
        <filter val="PS11_11CH6_S1_PB_LT"/>
        <filter val="PS11_12CH_FPE1"/>
        <filter val="PS11_2_VFD1"/>
        <filter val="PS11_3_EPC1"/>
        <filter val="PS11_3_EPC1_2"/>
        <filter val="PS11_3_EPC2"/>
        <filter val="PS11_3_EPC2_2"/>
        <filter val="PS11_3_FIO1"/>
        <filter val="PS11_3_S1_PB"/>
        <filter val="PS11_3_S1_PB_LT"/>
        <filter val="PS11_3_S2_PB"/>
        <filter val="PS11_3_S2_PB_LT"/>
        <filter val="PS11_3_VFD1"/>
        <filter val="PS11_4_EPC1"/>
        <filter val="PS11_4_EPC1_2"/>
        <filter val="PS11_4_EPC2"/>
        <filter val="PS11_4_EPC2_2"/>
        <filter val="PS11_4_FIO1"/>
        <filter val="PS11_4_S1_PB"/>
        <filter val="PS11_4_S1_PB_LT"/>
        <filter val="PS11_4_S2_PB"/>
        <filter val="PS11_4_S2_PB_LT"/>
        <filter val="PS11_4_VFD1"/>
        <filter val="PS11_6_VFD1"/>
        <filter val="PS11_7_EPC1"/>
        <filter val="PS11_7_EPC1_2"/>
        <filter val="PS11_7_EPC2"/>
        <filter val="PS11_7_EPC2_2"/>
        <filter val="PS11_7_FIO1"/>
        <filter val="PS11_7_S1_PB"/>
        <filter val="PS11_7_S1_PB_LT"/>
        <filter val="PS11_7_S2_PB"/>
        <filter val="PS11_7_S2_PB_LT"/>
        <filter val="PS11_7_VFD1"/>
        <filter val="PS11_8_EPC1"/>
        <filter val="PS11_8_EPC1_2"/>
        <filter val="PS11_8_S1_PB"/>
        <filter val="PS11_8_S1_PB_LT"/>
        <filter val="PS11_8_VFD1"/>
        <filter val="PS11_9_VFD1"/>
        <filter val="PS11-1"/>
        <filter val="PS11-10CH"/>
        <filter val="PS11-11"/>
        <filter val="PS11-11CH1"/>
        <filter val="PS11-11CH2"/>
        <filter val="PS11-11CH3"/>
        <filter val="PS11-11CH4"/>
        <filter val="PS11-11CH5"/>
        <filter val="PS11-11CH6"/>
        <filter val="PS11-11DIV1"/>
        <filter val="PS11-11DIV2"/>
        <filter val="PS11-11DIV3"/>
        <filter val="PS11-11DIV4"/>
        <filter val="PS11-11DIV5"/>
        <filter val="PS11-11DIV6"/>
        <filter val="PS11-2"/>
        <filter val="PS1-12CH"/>
        <filter val="PS11-3"/>
        <filter val="PS11-4"/>
        <filter val="PS11-5CH"/>
        <filter val="PS11-6"/>
        <filter val="PS11-7"/>
        <filter val="PS11-8"/>
        <filter val="PS11-9"/>
        <filter val="PS1-2"/>
        <filter val="PS1-3"/>
        <filter val="PS1-4"/>
        <filter val="PS1-5"/>
        <filter val="PS2_1_EP2"/>
        <filter val="PS2_1_EPC1"/>
        <filter val="PS2_1_EPC1_2"/>
        <filter val="PS2_1_S1_PB"/>
        <filter val="PS2_1_S1_PB_LT"/>
        <filter val="PS2_1_S2_PB"/>
        <filter val="PS2_1_S2_PB_LT"/>
        <filter val="PS2_1_VFD1"/>
        <filter val="PS2_2_VFD1"/>
        <filter val="PS2_3_JR1_PB"/>
        <filter val="PS2_3_JR1_PB_LT"/>
        <filter val="PS2_3_VFD1"/>
        <filter val="PS2_4_VFD1"/>
        <filter val="PS2_5_VFD1"/>
        <filter val="PS2_6_EPC1"/>
        <filter val="PS2_6_EPC1_2"/>
        <filter val="PS2_6_EPC2"/>
        <filter val="PS2_6_EPC2_2"/>
        <filter val="PS2_6_S1_PB"/>
        <filter val="PS2_6_S1_PB_LT"/>
        <filter val="PS2_6_S2_PB"/>
        <filter val="PS2_6_S2_PB_LT"/>
        <filter val="PS2_6_VFD1"/>
        <filter val="PS2-1"/>
        <filter val="PS2-2"/>
        <filter val="PS2-3"/>
        <filter val="PS2-4"/>
        <filter val="PS2-5"/>
        <filter val="PS2-6"/>
        <filter val="PS3_1_EPC1"/>
        <filter val="PS3_1_EPC1_2"/>
        <filter val="PS3_1_EPC2"/>
        <filter val="PS3_1_EPC2_2"/>
        <filter val="PS3_1_S1_PB"/>
        <filter val="PS3_1_S1_PB_LT"/>
        <filter val="PS3_1_S2_PB"/>
        <filter val="PS3_1_S2_PB_LT"/>
        <filter val="PS3_1_VFD1"/>
        <filter val="PS3_10_VFD1"/>
        <filter val="PS3_11_VFD1"/>
        <filter val="PS3_12_EPC1"/>
        <filter val="PS3_12_EPC1_2"/>
        <filter val="PS3_12_EPC2"/>
        <filter val="PS3_12_EPC2_2"/>
        <filter val="PS3_12_S1_PB"/>
        <filter val="PS3_12_S1_PB_LT"/>
        <filter val="PS3_12_S2_PB"/>
        <filter val="PS3_12_S2_PB_LT"/>
        <filter val="PS3_12_VFD1"/>
        <filter val="PS3_2_VFD1"/>
        <filter val="PS3_3_JR1_PB"/>
        <filter val="PS3_3_JR1_PB_LT"/>
        <filter val="PS3_3_VFD1"/>
        <filter val="PS3_4_VFD1"/>
        <filter val="PS3_5_VFD1"/>
        <filter val="PS3_6_VFD1"/>
        <filter val="PS3_7_JR1_PB"/>
        <filter val="PS3_7_JR1_PB_LT"/>
        <filter val="PS3_7_VFD1"/>
        <filter val="PS3_8_VFD1"/>
        <filter val="PS3_9_VFD1"/>
        <filter val="PS3-1"/>
        <filter val="PS3-10"/>
        <filter val="PS3-11"/>
        <filter val="PS3-12"/>
        <filter val="PS3-2"/>
        <filter val="PS3-3"/>
        <filter val="PS3-4"/>
        <filter val="PS3-5"/>
        <filter val="PS3-6"/>
        <filter val="PS3-7"/>
        <filter val="PS3-8"/>
        <filter val="PS3-9"/>
        <filter val="PS4_1_EPC1"/>
        <filter val="PS4_1_EPC1_2"/>
        <filter val="PS4_1_EPC2"/>
        <filter val="PS4_1_EPC2_2"/>
        <filter val="PS4_1_S1_PB"/>
        <filter val="PS4_1_S1_PB_LT"/>
        <filter val="PS4_1_S2_PB"/>
        <filter val="PS4_1_S2_PB_LT"/>
        <filter val="PS4_1_VFD1"/>
        <filter val="PS4_10_VFD1"/>
        <filter val="PS4_11_VFD1"/>
        <filter val="PS4_12_VFD1"/>
        <filter val="PS4_13_JR1_PB"/>
        <filter val="PS4_13_JR1_PB_LT"/>
        <filter val="PS4_13_VFD1"/>
        <filter val="PS4_14_EPC1"/>
        <filter val="PS4_14_EPC1_2"/>
        <filter val="PS4_14_EPC2"/>
        <filter val="PS4_14_EPC2_2"/>
        <filter val="PS4_14_S1_PB"/>
        <filter val="PS4_14_S1_PB_LT"/>
        <filter val="PS4_14_S2_PB"/>
        <filter val="PS4_14_S2_PB_LT"/>
        <filter val="PS4_14_VFD1"/>
        <filter val="PS4_2_JR1_PB"/>
        <filter val="PS4_2_JR1_PB_LT"/>
        <filter val="PS4_2_VFD1"/>
        <filter val="PS4_3_VFD1"/>
        <filter val="PS4_4_VFD1"/>
        <filter val="PS4_5_VFD1"/>
        <filter val="PS4_6_VFD1"/>
        <filter val="PS4_7_VFD1"/>
        <filter val="PS4_8_JR1_PB"/>
        <filter val="PS4_8_JR1_PB_LT"/>
        <filter val="PS4_8_VFD1"/>
        <filter val="PS4_9_VFD1"/>
        <filter val="PS4-1"/>
        <filter val="PS4-10"/>
        <filter val="PS4-11"/>
        <filter val="PS4-12"/>
        <filter val="PS4-13"/>
        <filter val="PS4-14"/>
        <filter val="PS4-2"/>
        <filter val="PS4-3"/>
        <filter val="PS4-4"/>
        <filter val="PS4-5"/>
        <filter val="PS4-6"/>
        <filter val="PS4-7"/>
        <filter val="PS4-8"/>
        <filter val="PS4-9"/>
        <filter val="PS5-1"/>
        <filter val="PS5-10"/>
        <filter val="PS5-11"/>
        <filter val="PS5-12"/>
        <filter val="PS5-13"/>
        <filter val="PS5-2"/>
        <filter val="PS5-3"/>
        <filter val="PS5-4"/>
        <filter val="PS5-5"/>
        <filter val="PS5-6"/>
        <filter val="PS5-7"/>
        <filter val="PS5-8"/>
        <filter val="PS5-9"/>
        <filter val="PS6-1"/>
        <filter val="PS6-10"/>
        <filter val="PS6-11"/>
        <filter val="PS6-12"/>
        <filter val="PS6-13"/>
        <filter val="PS6-2"/>
        <filter val="PS6-3"/>
        <filter val="PS6-4"/>
        <filter val="PS6-5"/>
        <filter val="PS6-6"/>
        <filter val="PS6-7"/>
        <filter val="PS6-8"/>
        <filter val="PS6-9"/>
        <filter val="PS7-1"/>
        <filter val="PS7-10"/>
        <filter val="PS7-11"/>
        <filter val="PS7-12"/>
        <filter val="PS7-13"/>
        <filter val="PS7-14"/>
        <filter val="PS7-2"/>
        <filter val="PS7-3"/>
        <filter val="PS7-4"/>
        <filter val="PS7-5"/>
        <filter val="PS7-6"/>
        <filter val="PS7-7"/>
        <filter val="PS7-8"/>
        <filter val="PS7-9"/>
        <filter val="PS8_1_EPC1"/>
        <filter val="PS8_1_EPC1_2"/>
        <filter val="PS8_1_FIO1"/>
        <filter val="PS8_1_FIO2"/>
        <filter val="PS8_1_FIOH1"/>
        <filter val="PS8_1_FIOH2"/>
        <filter val="PS8_1_FIOH3"/>
        <filter val="PS8_1_FIOH4"/>
        <filter val="PS8_1_JR1_PB"/>
        <filter val="PS8_1_JR1_PB_LT"/>
        <filter val="PS8_1_JR2_PB"/>
        <filter val="PS8_1_JR2_PB_LT"/>
        <filter val="PS8_1_SS1_SPB"/>
        <filter val="PS8_1_SS1_STPB"/>
        <filter val="PS8_1_SS1_STPB_LT"/>
        <filter val="PS8_1_VFD1"/>
        <filter val="PS8_11_CH1_FPE1"/>
        <filter val="PS8_11_CH1_FPE2"/>
        <filter val="PS8_11_CH1_S1_PB"/>
        <filter val="PS8_11_CH1_S1_PB_LT"/>
        <filter val="PS8_11_CH2_FPE1"/>
        <filter val="PS8_11_CH2_FPE2"/>
        <filter val="PS8_11_CH2_S1_PB"/>
        <filter val="PS8_11_CH2_S1_PB_LT"/>
        <filter val="PS8_11_CH3_FPE1"/>
        <filter val="PS8_11_CH3_FPE2"/>
        <filter val="PS8_11_CH3_S1_PB"/>
        <filter val="PS8_11_CH3_S1_PB_LT"/>
        <filter val="PS8_11_CH4_FPE1"/>
        <filter val="PS8_11_CH4_FPE2"/>
        <filter val="PS8_11_CH4_S1_PB"/>
        <filter val="PS8_11_CH4_S1_PB_LT"/>
        <filter val="PS8_11_EPC1"/>
        <filter val="PS8_11_EPC1_2"/>
        <filter val="PS8_11_FIO1"/>
        <filter val="PS8_11_FIO2"/>
        <filter val="PS8_11_FIOH1"/>
        <filter val="PS8_11_FIOH2"/>
        <filter val="PS8_11_FIOH3"/>
        <filter val="PS8_11_FIOH4"/>
        <filter val="PS8_11_JR1_PB"/>
        <filter val="PS8_11_JR1_PB_LT"/>
        <filter val="PS8_11_JR2_PB"/>
        <filter val="PS8_11_JR2_PB_LT"/>
        <filter val="PS8_11_S1_PB"/>
        <filter val="PS8_11_S1_PB_LT"/>
        <filter val="PS8_11_VFD1"/>
        <filter val="PS8_12CH_FPE1"/>
        <filter val="PS8_2_EPC1"/>
        <filter val="PS8_2_EPC1_2"/>
        <filter val="PS8_2_EPC2"/>
        <filter val="PS8_2_EPC2_2"/>
        <filter val="PS8_2_S1_PB"/>
        <filter val="PS8_2_S1_PB_LT"/>
        <filter val="PS8_2_S2_PB"/>
        <filter val="PS8_2_S2_PB_LT"/>
        <filter val="PS8_2_VFD1"/>
        <filter val="PS8_4_EPC1"/>
        <filter val="PS8_4_EPC1_2"/>
        <filter val="PS8_4_EPC2"/>
        <filter val="PS8_4_EPC2_2"/>
        <filter val="PS8_4_S1_PB"/>
        <filter val="PS8_4_S1_PB_LT"/>
        <filter val="PS8_4_S2_PB"/>
        <filter val="PS8_4_S2_PB_LT"/>
        <filter val="PS8_4_SIO1"/>
        <filter val="PS8_4_VFD1"/>
        <filter val="PS8_5_EPC1"/>
        <filter val="PS8_5_EPC1_2"/>
        <filter val="PS8_5_EPC2"/>
        <filter val="PS8_5_EPC2_2"/>
        <filter val="PS8_5_S1_PB"/>
        <filter val="PS8_5_S1_PB_LT"/>
        <filter val="PS8_5_S2_PB"/>
        <filter val="PS8_5_S2_PB_LT"/>
        <filter val="PS8_5_SIO1"/>
        <filter val="PS8_5_VFD1"/>
        <filter val="PS8_6_FIO1"/>
        <filter val="PS8_6_VFD1"/>
        <filter val="PS8_8_VFD1"/>
        <filter val="PS8_9_JR1_PB"/>
        <filter val="PS8_9_JR1_PB_LT"/>
        <filter val="PS8_9_SIO1"/>
        <filter val="PS8_9_VFD1"/>
        <filter val="PS8-1"/>
        <filter val="PS8-10CH"/>
        <filter val="PS8-11"/>
        <filter val="PS8-11CH1"/>
        <filter val="PS8-11CH2"/>
        <filter val="PS8-11CH3"/>
        <filter val="PS8-11CH4"/>
        <filter val="PS8-11DIV1"/>
        <filter val="PS8-11DIV2"/>
        <filter val="PS8-11DIV3"/>
        <filter val="PS8-11DIV4"/>
        <filter val="PS8-12CH"/>
        <filter val="PS8-12CH-PS1"/>
        <filter val="PS8-2"/>
        <filter val="PS8-3CH"/>
        <filter val="PS8-4"/>
        <filter val="PS8-5"/>
        <filter val="PS8-6"/>
        <filter val="PS8-8"/>
        <filter val="PS8-9"/>
        <filter val="PS9_2_EPC1"/>
        <filter val="PS9_2_EPC1_2"/>
        <filter val="PS9_2_EPC2"/>
        <filter val="PS9_2_EPC2_2"/>
        <filter val="PS9_2_S1_PB"/>
        <filter val="PS9_2_S1_PB_LT"/>
        <filter val="PS9_2_S2_PB"/>
        <filter val="PS9_2_S2_PB_LT"/>
        <filter val="PS9_2_VFD1"/>
        <filter val="PS9_3_EPC1"/>
        <filter val="PS9_3_EPC1_2"/>
        <filter val="PS9_3_FIO1"/>
        <filter val="PS9_3_FIO2"/>
        <filter val="PS9_3_FIOH1"/>
        <filter val="PS9_3_FIOH2"/>
        <filter val="PS9_3_FIOH3"/>
        <filter val="PS9_3_FIOH4"/>
        <filter val="PS9_3_JR1_PB"/>
        <filter val="PS9_3_JR1_PB_LT"/>
        <filter val="PS9_3_S1_PB"/>
        <filter val="PS9_3_S1_PB_LT"/>
        <filter val="PS9_3_VFD1"/>
        <filter val="PS9_3CH1_FPE1"/>
        <filter val="PS9_3CH1_FPE2"/>
        <filter val="PS9_3CH1_S1_PB"/>
        <filter val="PS9_3CH1_S1_PB_LT"/>
        <filter val="PS9_3CH2_FPE1"/>
        <filter val="PS9_3CH2_FPE2"/>
        <filter val="PS9_3CH2_S1_PB"/>
        <filter val="PS9_3CH2_S1_PB_LT"/>
        <filter val="PS9_3CH4_FPE1"/>
        <filter val="PS9_3CH4_FPE2"/>
        <filter val="PS9_3CH4_S1_PB"/>
        <filter val="PS9_3CH4_S1_PB_LT"/>
        <filter val="PS9_3CH6_FPE1"/>
        <filter val="PS9_3CH6_FPE2"/>
        <filter val="PS9_3CH6_S1_PB"/>
        <filter val="PS9_3CH6_S1_PB_LT"/>
        <filter val="PS9_4CH_FPE1"/>
        <filter val="PS9-1CH"/>
        <filter val="PS9-2"/>
        <filter val="PS9-3"/>
        <filter val="PS9-3CH1"/>
        <filter val="PS9-3CH2"/>
        <filter val="PS9-3CH3"/>
        <filter val="PS9-3CH4"/>
        <filter val="PS9-3DIV1"/>
        <filter val="PS9-3DIV2"/>
        <filter val="PS9-3DIV3"/>
        <filter val="PS9-3DIV4"/>
        <filter val="PS9-3-PS1"/>
        <filter val="PS9-4CH"/>
        <filter val="S02_1_EPC1"/>
        <filter val="S02_1_EPC1_2"/>
        <filter val="S02_1_EPC2"/>
        <filter val="S02_1_EPC2_2"/>
        <filter val="S02_1_SIO1"/>
        <filter val="S02_1_VFD1"/>
        <filter val="S02_2_EPC1"/>
        <filter val="S02_2_EPC1_2"/>
        <filter val="S02_2_EPC2"/>
        <filter val="S02_2_EPC2_2"/>
        <filter val="S02_2_SIO1"/>
        <filter val="S02_2_VFD1"/>
        <filter val="S02-1"/>
        <filter val="S02-101CH"/>
        <filter val="S02-102CH"/>
        <filter val="S02-103CH"/>
        <filter val="S02-104CH"/>
        <filter val="S02-105CH"/>
        <filter val="S02-106CH"/>
        <filter val="S02-107CH"/>
        <filter val="S02-108CH"/>
        <filter val="S02-109CH"/>
        <filter val="S02-110CH"/>
        <filter val="S02-111CH"/>
        <filter val="S02-112CH"/>
        <filter val="S02-113CH"/>
        <filter val="S02-114CH"/>
        <filter val="S02-115CH"/>
        <filter val="S02-116CH"/>
        <filter val="S02-117CH"/>
        <filter val="S02-118CH"/>
        <filter val="S02-119CH"/>
        <filter val="S02-120CH"/>
        <filter val="S02-121CH"/>
        <filter val="S02-122CH"/>
        <filter val="S02-123CH"/>
        <filter val="S02-124CH"/>
        <filter val="S02-125CH"/>
        <filter val="S02-126CH"/>
        <filter val="S02-127CH"/>
        <filter val="S02-128CH"/>
        <filter val="S02-129CH"/>
        <filter val="S02-130CH"/>
        <filter val="S02-2"/>
        <filter val="S02-201CH"/>
        <filter val="S02-202CH"/>
        <filter val="S02-203CH"/>
        <filter val="S02-204CH"/>
        <filter val="S02-205CH"/>
        <filter val="S02-206CH"/>
        <filter val="S02-207CH"/>
        <filter val="S02-208CH"/>
        <filter val="S02-209CH"/>
        <filter val="S02-210CH"/>
        <filter val="S02-211CH"/>
        <filter val="S02-212CH"/>
        <filter val="S02-213CH"/>
        <filter val="S02-214CH"/>
        <filter val="S02-215CH"/>
        <filter val="S02-216CH"/>
        <filter val="S02-217CH"/>
        <filter val="S02-218CH"/>
        <filter val="S02-219CH"/>
        <filter val="S02-220CH"/>
        <filter val="S02-221CH"/>
        <filter val="S02-222CH"/>
        <filter val="S02-223CH"/>
        <filter val="S02-224CH"/>
        <filter val="S02-225CH"/>
        <filter val="S02-226CH"/>
        <filter val="S02-227CH"/>
        <filter val="S02-228CH"/>
        <filter val="S02-229CH"/>
        <filter val="S02-230CH"/>
        <filter val="UL1_10A_VFD1"/>
        <filter val="UL1_10B_VFD1"/>
        <filter val="UL1_11_VFD1"/>
        <filter val="UL1_12_VFD1"/>
        <filter val="UL1_13_VFD1"/>
        <filter val="UL1_14_EPC1"/>
        <filter val="UL1_14_EPC1_2"/>
        <filter val="UL1_14_EPC2"/>
        <filter val="UL1_14_EPC2_2"/>
        <filter val="UL1_14_S1_PB"/>
        <filter val="UL1_14_S1_PB_LT"/>
        <filter val="UL1_14_S2_PB"/>
        <filter val="UL1_14_S2_PB_LT"/>
        <filter val="UL1_14_VFD1"/>
        <filter val="UL1_15_VFD1"/>
        <filter val="UL1_16_VFD1"/>
        <filter val="UL1_17_VFD1"/>
        <filter val="UL1_18_VFD1"/>
        <filter val="UL1_19_VFD1"/>
        <filter val="UL1_20_VFD1"/>
        <filter val="UL1_3_DPE2"/>
        <filter val="UL1_3_EPC1"/>
        <filter val="UL1_3_EPC1_2"/>
        <filter val="UL1_3_EPC2"/>
        <filter val="UL1_3_EPC2_2"/>
        <filter val="UL1_3_FIO1"/>
        <filter val="UL1_3_LPE1"/>
        <filter val="UL1_3_S1_PB"/>
        <filter val="UL1_3_S1_PB_LT"/>
        <filter val="UL1_3_S2_PB"/>
        <filter val="UL1_3_S2_PB_LT"/>
        <filter val="UL1_3_VFD1"/>
        <filter val="UL1_4_EPC1"/>
        <filter val="UL1_4_EPC1_2"/>
        <filter val="UL1_4_EPC2"/>
        <filter val="UL1_4_EPC2_2"/>
        <filter val="UL1_4_S1_PB"/>
        <filter val="UL1_4_S1_PB_LT"/>
        <filter val="UL1_4_S2_PB"/>
        <filter val="UL1_4_S2_PB_LT"/>
        <filter val="UL1_4_VFD1"/>
        <filter val="UL1_5_VFD1"/>
        <filter val="UL1_6_VFD1"/>
        <filter val="UL1_7_VFD1"/>
        <filter val="UL1_8_VFD1"/>
        <filter val="UL1_9_EPC1"/>
        <filter val="UL1_9_EPC1_2"/>
        <filter val="UL1_9_EPC2"/>
        <filter val="UL1_9_EPC2_2"/>
        <filter val="UL1_9_JR1_PB"/>
        <filter val="UL1_9_JR1_PB_LT"/>
        <filter val="UL1_9_JR2_PB"/>
        <filter val="UL1_9_JR2_PB_LT"/>
        <filter val="UL1_9_S1_PB"/>
        <filter val="UL1_9_S1_PB_LT"/>
        <filter val="UL1_9_S2_PB"/>
        <filter val="UL1_9_S2_PB_LT"/>
        <filter val="UL1_9_VFD1"/>
        <filter val="UL10_1_EPC1"/>
        <filter val="UL10_1_EPC1_2"/>
        <filter val="UL10_1_EPC2"/>
        <filter val="UL10_1_EPC2_2"/>
        <filter val="UL10_1_SS1_SPB"/>
        <filter val="UL10_1_SS1_STPB"/>
        <filter val="UL10_1_SS1_STPB_LT"/>
        <filter val="UL10_1_VFD1"/>
        <filter val="UL10_10_VFD1"/>
        <filter val="UL10_2_FIO1"/>
        <filter val="UL10_2_LPE1"/>
        <filter val="UL10_2_LPE2"/>
        <filter val="UL10_2_VFD1"/>
        <filter val="UL10_3_EPC1"/>
        <filter val="UL10_3_EPC1_2"/>
        <filter val="UL10_3_EPC2"/>
        <filter val="UL10_3_EPC2_2"/>
        <filter val="UL10_3_S1_PB"/>
        <filter val="UL10_3_S1_PB_LT"/>
        <filter val="UL10_3_S2_PB"/>
        <filter val="UL10_3_S2_PB_LT"/>
        <filter val="UL10_3_VFD1"/>
        <filter val="UL10_4_VFD1"/>
        <filter val="UL10_5_VFD1"/>
        <filter val="UL10_6_VFD1"/>
        <filter val="UL10_7_VFD1"/>
        <filter val="UL10_8_VFD1"/>
        <filter val="UL10_9_VFD1"/>
        <filter val="UL10-1"/>
        <filter val="UL10-10"/>
        <filter val="UL10-2"/>
        <filter val="UL10-3"/>
        <filter val="UL10-4"/>
        <filter val="UL10-5"/>
        <filter val="UL10-6"/>
        <filter val="UL10-7"/>
        <filter val="UL10-8"/>
        <filter val="UL10-9"/>
        <filter val="UL1-1"/>
        <filter val="UL11_1_EPC1"/>
        <filter val="UL11_1_EPC1_2"/>
        <filter val="UL11_1_EPC2"/>
        <filter val="UL11_1_EPC2_2"/>
        <filter val="UL11_10_EPC1"/>
        <filter val="UL11_10_EPC1_2"/>
        <filter val="UL11_10_S1_PB"/>
        <filter val="UL11_10_S1_PB_LT"/>
        <filter val="UL11_10_VFD1"/>
        <filter val="UL11_11A_VFD1"/>
        <filter val="UL11_11B_VFD1"/>
        <filter val="UL11_12_VFD1"/>
        <filter val="UL11_13_VFD1"/>
        <filter val="UL11_14_VFD1"/>
        <filter val="UL11_15_EPC1"/>
        <filter val="UL11_15_EPC1_2"/>
        <filter val="UL11_15_EPC2"/>
        <filter val="UL11_15_EPC2_2"/>
        <filter val="UL11_15_S1_PB"/>
        <filter val="UL11_15_S1_PB_LT"/>
        <filter val="UL11_15_S2_PB"/>
        <filter val="UL11_15_S2_PB_LT"/>
        <filter val="UL11_15_VFD1"/>
        <filter val="UL11_16_VFD1"/>
        <filter val="UL11_17_VFD1"/>
        <filter val="UL11_18_VFD1"/>
        <filter val="UL11_19_VFD1"/>
        <filter val="UL11_20_VFD1"/>
        <filter val="UL11_21_VFD1"/>
        <filter val="UL11_3_FIO1"/>
        <filter val="UL11_3_LPE1"/>
        <filter val="UL11_3_LPE2"/>
        <filter val="UL11_3_S1_PB"/>
        <filter val="UL11_3_S1_PB_LT"/>
        <filter val="UL11_3_S2_PB"/>
        <filter val="UL11_3_S2_PB_LT"/>
        <filter val="UL11_3_VFD1"/>
        <filter val="UL11_4_EPC1"/>
        <filter val="UL11_4_EPC1_2"/>
        <filter val="UL11_4_EPC2"/>
        <filter val="UL11_4_EPC2_2"/>
        <filter val="UL11_4_S1_PB"/>
        <filter val="UL11_4_S1_PB_LT"/>
        <filter val="UL11_4_S2_PB"/>
        <filter val="UL11_4_S2_PB_LT"/>
        <filter val="UL11_4_VFD1"/>
        <filter val="UL11_5_VFD1"/>
        <filter val="UL11_6_VFD1"/>
        <filter val="UL11_7_VFD1"/>
        <filter val="UL11_8_VFD1"/>
        <filter val="UL11_9_EPC1"/>
        <filter val="UL11_9_EPC1_2"/>
        <filter val="UL11_9_JR1_PB"/>
        <filter val="UL11_9_JR1_PB_LT"/>
        <filter val="UL11_9_S1_PB"/>
        <filter val="UL11_9_S1_PB_LT"/>
        <filter val="UL11_9_VFD1"/>
        <filter val="UL1-10A"/>
        <filter val="UL1-10B"/>
        <filter val="UL11-1"/>
        <filter val="UL1-11"/>
        <filter val="UL11-10A"/>
        <filter val="UL11-10B"/>
        <filter val="UL11-11"/>
        <filter val="UL11-12"/>
        <filter val="UL11-13"/>
        <filter val="UL11-14"/>
        <filter val="UL11-15"/>
        <filter val="UL11-16"/>
        <filter val="UL11-17"/>
        <filter val="UL11-18"/>
        <filter val="UL11-19"/>
        <filter val="UL11-2"/>
        <filter val="UL1-12"/>
        <filter val="UL11-20"/>
        <filter val="UL11-3"/>
        <filter val="UL1-13"/>
        <filter val="UL11-4"/>
        <filter val="UL1-14"/>
        <filter val="UL11-5"/>
        <filter val="UL1-15"/>
        <filter val="UL11-6"/>
        <filter val="UL1-16"/>
        <filter val="UL11-7"/>
        <filter val="UL1-17"/>
        <filter val="UL11-8"/>
        <filter val="UL1-18"/>
        <filter val="UL11-9"/>
        <filter val="UL1-19"/>
        <filter val="UL1-2"/>
        <filter val="UL12_10_VFD1"/>
        <filter val="UL12_3_EPC1"/>
        <filter val="UL12_3_EPC1_2"/>
        <filter val="UL12_3_EPC2"/>
        <filter val="UL12_3_EPC2_2"/>
        <filter val="UL12_3_FIO1"/>
        <filter val="UL12_3_LPE1"/>
        <filter val="UL12_3_LPE2"/>
        <filter val="UL12_3_S1_PB"/>
        <filter val="UL12_3_S1_PB_LT"/>
        <filter val="UL12_3_S2_PB"/>
        <filter val="UL12_3_S2_PB_LT"/>
        <filter val="UL12_3_VFD1"/>
        <filter val="UL12_4_EPC1"/>
        <filter val="UL12_4_EPC1_2"/>
        <filter val="UL12_4_EPC2"/>
        <filter val="UL12_4_EPC2_2"/>
        <filter val="UL12_4_S1_PB"/>
        <filter val="UL12_4_S1_PB_LT"/>
        <filter val="UL12_4_S2_PB"/>
        <filter val="UL12_4_S2_PB_LT"/>
        <filter val="UL12_4_VFD1"/>
        <filter val="UL12_5_VFD1"/>
        <filter val="UL12_6_VFD1"/>
        <filter val="UL12_7_VFD1"/>
        <filter val="UL12_8_VFD1"/>
        <filter val="UL12_9_VFD1"/>
        <filter val="UL1-20"/>
        <filter val="UL12-1"/>
        <filter val="UL12-10"/>
        <filter val="UL12-3"/>
        <filter val="UL12-4"/>
        <filter val="UL12-5"/>
        <filter val="UL12-6"/>
        <filter val="UL12-7"/>
        <filter val="UL12-8"/>
        <filter val="UL12-9"/>
        <filter val="UL1-3"/>
        <filter val="UL13_13_EPC1"/>
        <filter val="UL13_13_EPC1_2"/>
        <filter val="UL13_13_EPC2"/>
        <filter val="UL13_13_EPC2_2"/>
        <filter val="UL13_13_S1_PB"/>
        <filter val="UL13_13_S1_PB_LT"/>
        <filter val="UL13_13_S2_PB"/>
        <filter val="UL13_13_S2_PB_LT"/>
        <filter val="UL13_13_VFD1"/>
        <filter val="UL13_14_VFD1"/>
        <filter val="UL13_15_VFD1"/>
        <filter val="UL13_16_VFD1"/>
        <filter val="UL13_17_VFD1"/>
        <filter val="UL13_18_VFD1"/>
        <filter val="UL13_19_VFD1"/>
        <filter val="UL13-1"/>
        <filter val="UL13-10"/>
        <filter val="UL13-11"/>
        <filter val="UL13-12"/>
        <filter val="UL13-13"/>
        <filter val="UL13-14"/>
        <filter val="UL13-15"/>
        <filter val="UL13-16"/>
        <filter val="UL13-17"/>
        <filter val="UL13-18"/>
        <filter val="UL13-19"/>
        <filter val="UL13-2"/>
        <filter val="UL13-3"/>
        <filter val="UL13-4"/>
        <filter val="UL13-5"/>
        <filter val="UL13-6"/>
        <filter val="UL13-7"/>
        <filter val="UL13-8"/>
        <filter val="UL13-9A"/>
        <filter val="UL13-9B"/>
        <filter val="UL1-4"/>
        <filter val="UL14-1"/>
        <filter val="UL14-10"/>
        <filter val="UL14-3"/>
        <filter val="UL14-4"/>
        <filter val="UL14-5"/>
        <filter val="UL14-6"/>
        <filter val="UL14-7"/>
        <filter val="UL14-8"/>
        <filter val="UL14-9"/>
        <filter val="UL1-5"/>
        <filter val="UL15-1"/>
        <filter val="UL15-10"/>
        <filter val="UL15-11"/>
        <filter val="UL15-3"/>
        <filter val="UL15-4"/>
        <filter val="UL15-5"/>
        <filter val="UL15-6"/>
        <filter val="UL15-7"/>
        <filter val="UL15-8"/>
        <filter val="UL15-9"/>
        <filter val="UL1-6"/>
        <filter val="UL16-1"/>
        <filter val="UL16-2"/>
        <filter val="UL16-3"/>
        <filter val="UL16-4"/>
        <filter val="UL16-5"/>
        <filter val="UL16-6"/>
        <filter val="UL16-7"/>
        <filter val="UL16-8"/>
        <filter val="UL16-9"/>
        <filter val="UL1-7"/>
        <filter val="UL17-1"/>
        <filter val="UL17-10"/>
        <filter val="UL17-3"/>
        <filter val="UL17-4"/>
        <filter val="UL17-5"/>
        <filter val="UL17-6"/>
        <filter val="UL17-7"/>
        <filter val="UL17-8"/>
        <filter val="UL17-9"/>
        <filter val="UL1-8"/>
        <filter val="UL18_17_EPC1"/>
        <filter val="UL18_17_EPC1_2"/>
        <filter val="UL18_17_EPC2"/>
        <filter val="UL18_17_EPC2_2"/>
        <filter val="UL18_17_S1_PB"/>
        <filter val="UL18_17_S1_PB_LT"/>
        <filter val="UL18_17_S2_PB"/>
        <filter val="UL18_17_S2_PB_LT"/>
        <filter val="UL18_17_VFD1"/>
        <filter val="UL18_18_VFD1"/>
        <filter val="UL18_19_VFD1"/>
        <filter val="UL18_20_VFD1"/>
        <filter val="UL18_21_VFD1"/>
        <filter val="UL18_22_VFD1"/>
        <filter val="UL18_23_VFD1"/>
        <filter val="UL18-1"/>
        <filter val="UL18-10"/>
        <filter val="UL18-11"/>
        <filter val="UL18-12"/>
        <filter val="UL18-13A"/>
        <filter val="UL18-13B"/>
        <filter val="UL18-14"/>
        <filter val="UL18-15"/>
        <filter val="UL18-16"/>
        <filter val="UL18-17"/>
        <filter val="UL18-18"/>
        <filter val="UL18-19"/>
        <filter val="UL18-2"/>
        <filter val="UL18-20"/>
        <filter val="UL18-21"/>
        <filter val="UL18-22"/>
        <filter val="UL18-23"/>
        <filter val="UL18-3"/>
        <filter val="UL18-4"/>
        <filter val="UL18-5"/>
        <filter val="UL18-6"/>
        <filter val="UL18-7"/>
        <filter val="UL18-8"/>
        <filter val="UL18-9"/>
        <filter val="UL1-9"/>
        <filter val="UL19-1"/>
        <filter val="UL19-2"/>
        <filter val="UL19-3"/>
        <filter val="UL19-4"/>
        <filter val="UL19-5"/>
        <filter val="UL19-6"/>
        <filter val="UL19-7"/>
        <filter val="UL19-8"/>
        <filter val="UL19-9"/>
        <filter val="UL2_10_VFD1"/>
        <filter val="UL2_3_EPC1"/>
        <filter val="UL2_3_EPC1_2"/>
        <filter val="UL2_3_EPC2"/>
        <filter val="UL2_3_EPC2_2"/>
        <filter val="UL2_3_FIO1"/>
        <filter val="UL2_3_LPE1"/>
        <filter val="UL2_3_LPE2"/>
        <filter val="UL2_3_S1_PB"/>
        <filter val="UL2_3_S1_PB_LT"/>
        <filter val="UL2_3_S2_PB"/>
        <filter val="UL2_3_S2_PB_LT"/>
        <filter val="UL2_3_VFD1"/>
        <filter val="UL2_4_EPC1"/>
        <filter val="UL2_4_EPC1_2"/>
        <filter val="UL2_4_EPC2"/>
        <filter val="UL2_4_EPC2_2"/>
        <filter val="UL2_4_S1_PB"/>
        <filter val="UL2_4_S1_PB_LT"/>
        <filter val="UL2_4_S2_PB"/>
        <filter val="UL2_4_S2_PB_LT"/>
        <filter val="UL2_4_VFD1"/>
        <filter val="UL2_5_VFD1"/>
        <filter val="UL2_6_VFD1"/>
        <filter val="UL2_7_VFD1"/>
        <filter val="UL2_8_VFD1"/>
        <filter val="UL2_9_VFD1"/>
        <filter val="UL20-1"/>
        <filter val="UL20-10"/>
        <filter val="UL20-11"/>
        <filter val="UL20-3"/>
        <filter val="UL20-4"/>
        <filter val="UL20-5"/>
        <filter val="UL20-6"/>
        <filter val="UL20-7"/>
        <filter val="UL20-8"/>
        <filter val="UL20-9"/>
        <filter val="UL2-1"/>
        <filter val="UL21_18_EPC1"/>
        <filter val="UL21_18_EPC1_2"/>
        <filter val="UL21_18_EPC2"/>
        <filter val="UL21_18_EPC2_2"/>
        <filter val="UL21_18_S1_PB"/>
        <filter val="UL21_18_S1_PB_LT"/>
        <filter val="UL21_18_S2_PB"/>
        <filter val="UL21_18_S2_PB_LT"/>
        <filter val="UL21_18_VFD1"/>
        <filter val="UL21_19_VFD1"/>
        <filter val="UL21_20_VFD1"/>
        <filter val="UL21_21_VFD1"/>
        <filter val="UL21_22_VFD1"/>
        <filter val="UL21_23_VFD1"/>
        <filter val="UL21_24_VFD1"/>
        <filter val="UL2-10"/>
        <filter val="UL21-1"/>
        <filter val="UL21-10"/>
        <filter val="UL21-11"/>
        <filter val="UL21-12"/>
        <filter val="UL21-13"/>
        <filter val="UL21-14A"/>
        <filter val="UL21-14B"/>
        <filter val="UL21-15"/>
        <filter val="UL21-16"/>
        <filter val="UL21-17"/>
        <filter val="UL21-18"/>
        <filter val="UL21-19"/>
        <filter val="UL21-2"/>
        <filter val="UL21-20"/>
        <filter val="UL21-21"/>
        <filter val="UL21-22"/>
        <filter val="UL21-23"/>
        <filter val="UL21-24"/>
        <filter val="UL21-3"/>
        <filter val="UL21-4"/>
        <filter val="UL21-5"/>
        <filter val="UL21-6"/>
        <filter val="UL21-7"/>
        <filter val="UL21-8"/>
        <filter val="UL21-9"/>
        <filter val="UL2-3"/>
        <filter val="UL2-4"/>
        <filter val="UL2-5"/>
        <filter val="UL2-6"/>
        <filter val="UL2-7"/>
        <filter val="UL2-8"/>
        <filter val="UL2-9"/>
        <filter val="UL3_1_EPC1"/>
        <filter val="UL3_1_EPC1_2"/>
        <filter val="UL3_1_EPC2"/>
        <filter val="UL3_1_EPC2_2"/>
        <filter val="UL3_1_SS1_SPB"/>
        <filter val="UL3_1_SS1_STPB"/>
        <filter val="UL3_1_SS1_STPB_LT"/>
        <filter val="UL3_1_VFD1"/>
        <filter val="UL3_2_EPC1"/>
        <filter val="UL3_2_EPC1_2"/>
        <filter val="UL3_2_EPC2"/>
        <filter val="UL3_2_EPC2_2"/>
        <filter val="UL3_2_FIO1"/>
        <filter val="UL3_2_LPE1"/>
        <filter val="UL3_2_LPE2"/>
        <filter val="UL3_2_S1_PB"/>
        <filter val="UL3_2_S1_PB_LT"/>
        <filter val="UL3_2_S2_PB"/>
        <filter val="UL3_2_S2_PB_LT"/>
        <filter val="UL3_2_VFD1"/>
        <filter val="UL3_3_VFD1"/>
        <filter val="UL3_4_VFD1"/>
        <filter val="UL3_5_VFD1"/>
        <filter val="UL3_6_VFD1"/>
        <filter val="UL3_7_VFD1"/>
        <filter val="UL3_8_VFD1"/>
        <filter val="UL3_9_VFD1"/>
        <filter val="UL3-1"/>
        <filter val="UL3-2"/>
        <filter val="UL3-3"/>
        <filter val="UL3-4"/>
        <filter val="UL3-5"/>
        <filter val="UL3-6"/>
        <filter val="UL3-7"/>
        <filter val="UL3-8"/>
        <filter val="UL3-9"/>
        <filter val="UL4_10A_VFD1"/>
        <filter val="UL4_10B_VFD1"/>
        <filter val="UL4_11_VFD1"/>
        <filter val="UL4_12_VFD1"/>
        <filter val="UL4_13_VFD1"/>
        <filter val="UL4_14_EPC1"/>
        <filter val="UL4_14_EPC1_2"/>
        <filter val="UL4_14_EPC2"/>
        <filter val="UL4_14_EPC2_2"/>
        <filter val="UL4_14_S1_PB"/>
        <filter val="UL4_14_S1_PB_LT"/>
        <filter val="UL4_14_S2_PB"/>
        <filter val="UL4_14_S2_PB_LT"/>
        <filter val="UL4_14_VFD1"/>
        <filter val="UL4_15_VFD1"/>
        <filter val="UL4_16_VFD1"/>
        <filter val="UL4_17_VFD1"/>
        <filter val="UL4_18_VFD1"/>
        <filter val="UL4_19_VFD1"/>
        <filter val="UL4_20_VFD1"/>
        <filter val="UL4_3_EPC1"/>
        <filter val="UL4_3_EPC1_2"/>
        <filter val="UL4_3_EPC2"/>
        <filter val="UL4_3_EPC2_2"/>
        <filter val="UL4_3_FIO1"/>
        <filter val="UL4_3_LPE1"/>
        <filter val="UL4_3_LPE2"/>
        <filter val="UL4_3_S1_PB"/>
        <filter val="UL4_3_S1_PB_LT"/>
        <filter val="UL4_3_S2_PB"/>
        <filter val="UL4_3_S2_PB_LT"/>
        <filter val="UL4_3_VFD1"/>
        <filter val="UL4_4_EPC1"/>
        <filter val="UL4_4_EPC1_2"/>
        <filter val="UL4_4_EPC2"/>
        <filter val="UL4_4_EPC2_2"/>
        <filter val="UL4_4_S1_PB"/>
        <filter val="UL4_4_S1_PB_LT"/>
        <filter val="UL4_4_S2_PB"/>
        <filter val="UL4_4_S2_PB_LT"/>
        <filter val="UL4_4_VFD1"/>
        <filter val="UL4_5_VFD1"/>
        <filter val="UL4_6_VFD1"/>
        <filter val="UL4_7_VFD1"/>
        <filter val="UL4_8_VFD1"/>
        <filter val="UL4_9_EPC1"/>
        <filter val="UL4_9_EPC1_2"/>
        <filter val="UL4_9_EPC2"/>
        <filter val="UL4_9_EPC2_2"/>
        <filter val="UL4_9_JR1_PB"/>
        <filter val="UL4_9_JR1_PB_LT"/>
        <filter val="UL4_9_JR2_PB"/>
        <filter val="UL4_9_JR2_PB_LT"/>
        <filter val="UL4_9_S1_PB"/>
        <filter val="UL4_9_S1_PB_LT"/>
        <filter val="UL4_9_S2_PB"/>
        <filter val="UL4_9_S2_PB_LT"/>
        <filter val="UL4_9_VFD1"/>
        <filter val="UL4-1"/>
        <filter val="UL4-10A"/>
        <filter val="UL4-10B"/>
        <filter val="UL4-11"/>
        <filter val="UL4-12"/>
        <filter val="UL4-13"/>
        <filter val="UL4-14"/>
        <filter val="UL4-15"/>
        <filter val="UL4-16"/>
        <filter val="UL4-17"/>
        <filter val="UL4-18"/>
        <filter val="UL4-19"/>
        <filter val="UL4-2"/>
        <filter val="UL4-20"/>
        <filter val="UL4-3"/>
        <filter val="UL4-4"/>
        <filter val="UL4-5"/>
        <filter val="UL4-6"/>
        <filter val="UL4-7"/>
        <filter val="UL4-8"/>
        <filter val="UL4-9"/>
        <filter val="UL5_10_VFD1"/>
        <filter val="UL5_3_EPC1"/>
        <filter val="UL5_3_EPC1_2"/>
        <filter val="UL5_3_EPC2"/>
        <filter val="UL5_3_EPC2_2"/>
        <filter val="UL5_3_FIO1"/>
        <filter val="UL5_3_LPE1"/>
        <filter val="UL5_3_LPE2"/>
        <filter val="UL5_3_S1_PB"/>
        <filter val="UL5_3_S1_PB_LT"/>
        <filter val="UL5_3_S2_PB"/>
        <filter val="UL5_3_S2_PB_LT"/>
        <filter val="UL5_3_VFD1"/>
        <filter val="UL5_4_EPC1"/>
        <filter val="UL5_4_EPC1_2"/>
        <filter val="UL5_4_EPC2"/>
        <filter val="UL5_4_EPC2_2"/>
        <filter val="UL5_4_S1_PB"/>
        <filter val="UL5_4_S1_PB_LT"/>
        <filter val="UL5_4_S2_PB"/>
        <filter val="UL5_4_S2_PB_LT"/>
        <filter val="UL5_4_VFD1"/>
        <filter val="UL5_5_VFD1"/>
        <filter val="UL5_6_VFD1"/>
        <filter val="UL5_7_VFD1"/>
        <filter val="UL5_8_VFD1"/>
        <filter val="UL5_9_VFD1"/>
        <filter val="UL5-1"/>
        <filter val="UL5-10"/>
        <filter val="UL5-3"/>
        <filter val="UL5-4"/>
        <filter val="UL5-5"/>
        <filter val="UL5-6"/>
        <filter val="UL5-7"/>
        <filter val="UL5-8"/>
        <filter val="UL5-9"/>
        <filter val="UL6_1_EPC1"/>
        <filter val="UL6_1_EPC1_2"/>
        <filter val="UL6_1_EPC2"/>
        <filter val="UL6_1_EPC2_2"/>
        <filter val="UL6_1_SS1_SPB"/>
        <filter val="UL6_1_SS1_STPB"/>
        <filter val="UL6_1_SS1_STPB_LT"/>
        <filter val="UL6_1_VFD1"/>
        <filter val="UL6_2_EPC1"/>
        <filter val="UL6_2_EPC1_2"/>
        <filter val="UL6_2_EPC2"/>
        <filter val="UL6_2_EPC2_2"/>
        <filter val="UL6_2_FIO1"/>
        <filter val="UL6_2_LPE1"/>
        <filter val="UL6_2_LPE2"/>
        <filter val="UL6_2_S1_PB"/>
        <filter val="UL6_2_S1_PB_LT"/>
        <filter val="UL6_2_S2_PB"/>
        <filter val="UL6_2_S2_PB_LT"/>
        <filter val="UL6_2_VFD1"/>
        <filter val="UL6_3_VFD1"/>
        <filter val="UL6_4_VFD1"/>
        <filter val="UL6_5_VFD1"/>
        <filter val="UL6_6_VFD1"/>
        <filter val="UL6_7_VFD1"/>
        <filter val="UL6_8_VFD1"/>
        <filter val="UL6_9_VFD1"/>
        <filter val="UL6-1"/>
        <filter val="UL6-2"/>
        <filter val="UL6-3"/>
        <filter val="UL6-4"/>
        <filter val="UL6-5"/>
        <filter val="UL6-6"/>
        <filter val="UL6-7"/>
        <filter val="UL6-8"/>
        <filter val="UL6-9"/>
        <filter val="UL7_1_EPC1"/>
        <filter val="UL7_1_EPC1_2"/>
        <filter val="UL7_1_EPC2"/>
        <filter val="UL7_1_EPC2_2"/>
        <filter val="UL7_10A_VFD1"/>
        <filter val="UL7_10B_VFD1"/>
        <filter val="UL7_11_VFD1"/>
        <filter val="UL7_12_VFD1"/>
        <filter val="UL7_13_VFD1"/>
        <filter val="UL7_14_EPC1"/>
        <filter val="UL7_14_EPC1_2"/>
        <filter val="UL7_14_EPC2"/>
        <filter val="UL7_14_EPC2_2"/>
        <filter val="UL7_14_S1_PB"/>
        <filter val="UL7_14_S1_PB_LT"/>
        <filter val="UL7_14_S2_PB"/>
        <filter val="UL7_14_S2_PB_LT"/>
        <filter val="UL7_14_VFD1"/>
        <filter val="UL7_15_VFD1"/>
        <filter val="UL7_16_VFD1"/>
        <filter val="UL7_17_VFD1"/>
        <filter val="UL7_18_VFD1"/>
        <filter val="UL7_19_VFD1"/>
        <filter val="UL7_20_VFD1"/>
        <filter val="UL7_3_FIO1"/>
        <filter val="UL7_3_LPE1"/>
        <filter val="UL7_3_LPE2"/>
        <filter val="UL7_3_S1_PB"/>
        <filter val="UL7_3_S1_PB_LT"/>
        <filter val="UL7_3_S2_PB"/>
        <filter val="UL7_3_S2_PB_LT"/>
        <filter val="UL7_3_VFD1"/>
        <filter val="UL7_4_EPC1"/>
        <filter val="UL7_4_EPC1_2"/>
        <filter val="UL7_4_EPC2"/>
        <filter val="UL7_4_EPC2_2"/>
        <filter val="UL7_4_S1_PB"/>
        <filter val="UL7_4_S1_PB_LT"/>
        <filter val="UL7_4_S2_PB"/>
        <filter val="UL7_4_S2_PB_LT"/>
        <filter val="UL7_4_VFD1"/>
        <filter val="UL7_5_VFD1"/>
        <filter val="UL7_6_VFD1"/>
        <filter val="UL7_7_VFD1"/>
        <filter val="UL7_8_VFD1"/>
        <filter val="UL7_9_EPC1"/>
        <filter val="UL7_9_EPC1_2"/>
        <filter val="UL7_9_EPC2"/>
        <filter val="UL7_9_EPC2_2"/>
        <filter val="UL7_9_JR1_PB"/>
        <filter val="UL7_9_JR1_PB_LT"/>
        <filter val="UL7_9_JR2_PB"/>
        <filter val="UL7_9_JR2_PB_LT"/>
        <filter val="UL7_9_S1_PB"/>
        <filter val="UL7_9_S1_PB_LT"/>
        <filter val="UL7_9_S2_PB"/>
        <filter val="UL7_9_S2_PB_LT"/>
        <filter val="UL7_9_VFD1"/>
        <filter val="UL7-1"/>
        <filter val="UL7-10A"/>
        <filter val="UL7-10B"/>
        <filter val="UL7-11"/>
        <filter val="UL7-12"/>
        <filter val="UL7-13"/>
        <filter val="UL7-14"/>
        <filter val="UL7-15"/>
        <filter val="UL7-16"/>
        <filter val="UL7-17"/>
        <filter val="UL7-18"/>
        <filter val="UL7-19"/>
        <filter val="UL7-2"/>
        <filter val="UL7-20"/>
        <filter val="UL7-3"/>
        <filter val="UL7-4"/>
        <filter val="UL7-5"/>
        <filter val="UL7-6"/>
        <filter val="UL7-7"/>
        <filter val="UL7-8"/>
        <filter val="UL7-9"/>
        <filter val="UL8_1_EPC1"/>
        <filter val="UL8_1_EPC1_2"/>
        <filter val="UL8_1_EPC2"/>
        <filter val="UL8_1_EPC2_2"/>
        <filter val="UL8_1_SS1_SPB"/>
        <filter val="UL8_1_SS1_STPB"/>
        <filter val="UL8_1_SS1_STPB_LT"/>
        <filter val="UL8_1_VFD1"/>
        <filter val="UL8_2_FIO1"/>
        <filter val="UL8_2_LPE1"/>
        <filter val="UL8_2_LPE2"/>
        <filter val="UL8_2_VFD1"/>
        <filter val="UL8_3_EPC1"/>
        <filter val="UL8_3_EPC1_2"/>
        <filter val="UL8_3_EPC2"/>
        <filter val="UL8_3_EPC2_2"/>
        <filter val="UL8_3_S1_PB"/>
        <filter val="UL8_3_S1_PB_LT"/>
        <filter val="UL8_3_S2_PB"/>
        <filter val="UL8_3_S2_PB_LT"/>
        <filter val="UL8_3_VFD1"/>
        <filter val="UL8_4_VFD1"/>
        <filter val="UL8_5_VFD1"/>
        <filter val="UL8_6_VFD1"/>
        <filter val="UL8_7_VFD1"/>
        <filter val="UL8_8_VFD1"/>
        <filter val="UL8_9_VFD1"/>
        <filter val="UL8-1"/>
        <filter val="UL8-2"/>
        <filter val="UL8-3"/>
        <filter val="UL8-4"/>
        <filter val="UL8-5"/>
        <filter val="UL8-6"/>
        <filter val="UL8-7"/>
        <filter val="UL8-8"/>
        <filter val="UL8-9"/>
        <filter val="UL9_1_EPC1"/>
        <filter val="UL9_1_EPC1_2"/>
        <filter val="UL9_1_EPC2"/>
        <filter val="UL9_1_EPC2_2"/>
        <filter val="UL9_10_VFD1"/>
        <filter val="UL9_11_VFD1"/>
        <filter val="UL9_3_FIO1"/>
        <filter val="UL9_3_LPE1"/>
        <filter val="UL9_3_LPE2"/>
        <filter val="UL9_3_S1_PB"/>
        <filter val="UL9_3_S1_PB_LT"/>
        <filter val="UL9_3_S2_PB"/>
        <filter val="UL9_3_S2_PB_LT"/>
        <filter val="UL9_3_VFD1"/>
        <filter val="UL9_4_EPC1"/>
        <filter val="UL9_4_EPC1_2"/>
        <filter val="UL9_4_EPC2"/>
        <filter val="UL9_4_EPC2_2"/>
        <filter val="UL9_4_S1_PB"/>
        <filter val="UL9_4_S1_PB_LT"/>
        <filter val="UL9_4_S2_PB"/>
        <filter val="UL9_4_S2_PB_LT"/>
        <filter val="UL9_4_VFD1"/>
        <filter val="UL9_5_VFD1"/>
        <filter val="UL9_6_VFD1"/>
        <filter val="UL9_7_VFD1"/>
        <filter val="UL9_8_VFD1"/>
        <filter val="UL9_9_VFD1"/>
        <filter val="UL9-1"/>
        <filter val="UL9-10"/>
        <filter val="UL9-11"/>
        <filter val="UL9-3"/>
        <filter val="UL9-4"/>
        <filter val="UL9-5"/>
        <filter val="UL9-6"/>
        <filter val="UL9-7"/>
        <filter val="UL9-8"/>
        <filter val="UL9-9"/>
        <filter val="ULC1_3_EPC1"/>
        <filter val="ULC1_3_EPC1_2"/>
        <filter val="ULC1_3_EPC2"/>
        <filter val="ULC1_3_EPC2_2"/>
        <filter val="ULC1_3_JR1_PB"/>
        <filter val="ULC1_3_JR1_PB_LT"/>
        <filter val="ULC1_3_SS1_SPB"/>
        <filter val="ULC1_3_SS1_STPB"/>
        <filter val="ULC1_3_SS1_STPB_LT"/>
        <filter val="ULC1_3_SS2_SPB"/>
        <filter val="ULC1_3_SS2_STPB"/>
        <filter val="ULC1_3_SS2_STPB_LT"/>
        <filter val="ULC1_3_VFD1"/>
        <filter val="ULC1-1"/>
        <filter val="ULC1-3"/>
        <filter val="ULC2_3_EPC1"/>
        <filter val="ULC2_3_EPC1_2"/>
        <filter val="ULC2_3_JR1_PB"/>
        <filter val="ULC2_3_JR1_PB_LT"/>
        <filter val="ULC2_3_SS1_SPB"/>
        <filter val="ULC2_3_SS1_STPB"/>
        <filter val="ULC2_3_SS1_STPB_LT"/>
        <filter val="ULC2_3_VFD1"/>
        <filter val="ULC2-1"/>
        <filter val="ULC2-3"/>
        <filter val="ULC3_3_EPC1"/>
        <filter val="ULC3_3_EPC1_2"/>
        <filter val="ULC3_3_JR1_PB"/>
        <filter val="ULC3_3_JR1_PB_LT"/>
        <filter val="ULC3_3_SS1_SPB"/>
        <filter val="ULC3_3_SS1_STPB"/>
        <filter val="ULC3_3_SS1_STPB_LT"/>
        <filter val="ULC3_3_VFD1"/>
        <filter val="ULC3-1"/>
        <filter val="ULC3-3"/>
        <filter val="ULC4_3_EPC1"/>
        <filter val="ULC4_3_EPC1_2"/>
        <filter val="ULC4_3_JR1_PB"/>
        <filter val="ULC4_3_JR1_PB_LT"/>
        <filter val="ULC4_3_SS1_SPB"/>
        <filter val="ULC4_3_SS1_STPB"/>
        <filter val="ULC4_3_SS1_STPB_LT"/>
        <filter val="ULC4_3_VFD1"/>
        <filter val="ULC4-1"/>
        <filter val="ULC4-3"/>
        <filter val="ULC5_3_EPC1"/>
        <filter val="ULC5_3_EPC1_2"/>
        <filter val="ULC5_3_EPC2"/>
        <filter val="ULC5_3_EPC2_2"/>
        <filter val="ULC5_3_JR1_PB"/>
        <filter val="ULC5_3_JR1_PB_LT"/>
        <filter val="ULC5_3_SS1_SPB"/>
        <filter val="ULC5_3_SS1_STPB"/>
        <filter val="ULC5_3_SS1_STPB_LT"/>
        <filter val="ULC5_3_SS2_SPB"/>
        <filter val="ULC5_3_SS2_STPB"/>
        <filter val="ULC5_3_SS2_STPB_LT"/>
        <filter val="ULC5_3_VFD1"/>
        <filter val="ULC5-1"/>
        <filter val="ULC5-3"/>
        <filter val="ULC6_3_EPC1"/>
        <filter val="ULC6_3_EPC1_2"/>
        <filter val="ULC6_3_JR1_PB"/>
        <filter val="ULC6_3_JR1_PB_LT"/>
        <filter val="ULC6_3_SS2_SPB"/>
        <filter val="ULC6_3_SS2_STPB"/>
        <filter val="ULC6_3_SS2_STPB_LT"/>
        <filter val="ULC6_3_VFD1"/>
        <filter val="ULC6-1"/>
        <filter val="ULC6-3"/>
        <filter val="ULC7_3_EPC1"/>
        <filter val="ULC7_3_EPC1_2"/>
        <filter val="ULC7_3_EPC2"/>
        <filter val="ULC7_3_EPC2_2"/>
        <filter val="ULC7_3_JR1_PB"/>
        <filter val="ULC7_3_JR1_PB_LT"/>
        <filter val="ULC7_3_SS1_SPB"/>
        <filter val="ULC7_3_SS1_STPB"/>
        <filter val="ULC7_3_SS1_STPB_LT"/>
        <filter val="ULC7_3_SS2_SPB"/>
        <filter val="ULC7_3_SS2_STPB"/>
        <filter val="ULC7_3_SS2_STPB_LT"/>
        <filter val="ULC7_3_VFD1"/>
        <filter val="ULC7-1"/>
        <filter val="ULC7-3"/>
        <filter val="ULC8_3_EPC1"/>
        <filter val="ULC8_3_EPC1_2"/>
        <filter val="ULC8_3_JR1_PB"/>
        <filter val="ULC8_3_JR1_PB_LT"/>
        <filter val="ULC8_3_SS1_SPB"/>
        <filter val="ULC8_3_SS1_STPB"/>
        <filter val="ULC8_3_SS1_STPB_LT"/>
        <filter val="ULC8_3_VFD1"/>
        <filter val="ULC8-1"/>
        <filter val="ULC8-3"/>
      </filters>
    </filterColumn>
  </autoFilter>
  <tableColumns count="25">
    <tableColumn id="1" xr3:uid="{26B41107-BE7E-49EC-B175-68C94F0640E7}" name="Control Panel" dataDxfId="66"/>
    <tableColumn id="6" xr3:uid="{FBB3D7B8-E6AF-4CEE-8C1E-BD5A5BDCDDAF}" name="Drawing Area" dataDxfId="65"/>
    <tableColumn id="2" xr3:uid="{313C40DD-2C29-433F-870D-492F66685DE8}" name="Unit Number" dataDxfId="64"/>
    <tableColumn id="9" xr3:uid="{FE80A5E9-3C0D-4F79-AC99-BAE3930BF047}" name="FO Numbers (Hytrol Supplied Conveyors)" dataDxfId="63"/>
    <tableColumn id="8" xr3:uid="{0F5DF95F-477B-4445-B97F-BCBB21664A21}" name="Alias" dataDxfId="62"/>
    <tableColumn id="4" xr3:uid="{D71B41CD-ADFE-480F-A457-6CD64AD40EE5}" name="Equipment Type" dataDxfId="61"/>
    <tableColumn id="5" xr3:uid="{0158BD19-FF86-40A0-84A0-F61551CAEDE7}" name="Type of Conveyor" dataDxfId="60"/>
    <tableColumn id="12" xr3:uid="{8FA5D8BB-9AA8-4A72-B9B3-D490155060A4}" name="Speed" dataDxfId="59"/>
    <tableColumn id="13" xr3:uid="{7B2ADC55-063A-4614-A867-83048F87207A}" name="Drive Hand" dataDxfId="58"/>
    <tableColumn id="14" xr3:uid="{7BCF3359-5748-4CB3-9ADE-817313B6A2EA}" name="PSU" dataDxfId="57"/>
    <tableColumn id="3" xr3:uid="{56662525-3DC0-40A9-951D-22188D36C606}" name="Live Load" dataDxfId="56"/>
    <tableColumn id="15" xr3:uid="{181118AA-EC56-4EA7-AD38-11595C444C24}" name="Motor HP" dataDxfId="55"/>
    <tableColumn id="16" xr3:uid="{845E2379-6453-4A3C-95C7-018218BEE5E2}" name="VFD" dataDxfId="54"/>
    <tableColumn id="17" xr3:uid="{71175EA5-768F-4B21-8022-DF8F117C5DA7}" name="Brake" dataDxfId="53"/>
    <tableColumn id="10" xr3:uid="{2CFC37DD-3217-4E05-9C60-41B439E9EBEA}" name="Encoder" dataDxfId="52"/>
    <tableColumn id="18" xr3:uid="{6748B7DD-3F80-4F09-AA87-586230FCDF9E}" name="Belting Type" dataDxfId="51"/>
    <tableColumn id="19" xr3:uid="{0EE0A673-6C2E-4A3B-823A-2614E07CC1CE}" name="Roll Center" dataDxfId="50"/>
    <tableColumn id="20" xr3:uid="{D228648A-3831-4EFB-AD28-331CEA0C25FF}" name="Side Guard 1" dataDxfId="49"/>
    <tableColumn id="21" xr3:uid="{713E8FD4-E99A-4D8B-A0B7-1893A1C205AA}" name="Side Guard 2" dataDxfId="48"/>
    <tableColumn id="22" xr3:uid="{B96BC194-8DEE-4F06-A241-1F20DBBB6223}" name="Netting" dataDxfId="47"/>
    <tableColumn id="23" xr3:uid="{5EBA9EB5-E154-4835-8420-A09488D209E5}" name="Btm Guard" dataDxfId="46"/>
    <tableColumn id="24" xr3:uid="{12E0BCD6-D1FC-4ADE-981A-F002FACE3DF6}" name="Diverts" dataDxfId="45"/>
    <tableColumn id="25" xr3:uid="{F68F13C0-749D-412D-870F-47EAA15E174F}" name="Diverts 2" dataDxfId="44"/>
    <tableColumn id="26" xr3:uid="{C1B4A1BE-8AB6-4066-9EE9-BD9B624070B5}" name="Remarks" dataDxfId="43"/>
    <tableColumn id="7" xr3:uid="{8B567FB2-16D3-46A0-9135-A29AEB1D596B}" name="Overall Length" dataDxfId="42"/>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microsoft.com/office/2019/04/relationships/namedSheetView" Target="../namedSheetViews/namedSheetView1.xml"/><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665B1-FFA8-4937-BD24-14C0433F79DC}">
  <sheetPr codeName="Sheet2"/>
  <dimension ref="A1:W167"/>
  <sheetViews>
    <sheetView topLeftCell="K5" workbookViewId="0">
      <selection activeCell="P15" sqref="P15"/>
    </sheetView>
  </sheetViews>
  <sheetFormatPr defaultColWidth="9.26953125" defaultRowHeight="12.5"/>
  <cols>
    <col min="1" max="1" width="18.26953125" style="139" bestFit="1" customWidth="1"/>
    <col min="2" max="2" width="15.1796875" style="140" customWidth="1"/>
    <col min="3" max="3" width="67.1796875" style="141" customWidth="1"/>
    <col min="4" max="4" width="67.453125" style="141" customWidth="1"/>
    <col min="5" max="7" width="9.1796875" style="139" customWidth="1"/>
    <col min="8" max="9" width="41" style="139" bestFit="1" customWidth="1"/>
    <col min="10" max="10" width="15" style="139" bestFit="1" customWidth="1"/>
    <col min="11" max="11" width="12" style="139" bestFit="1" customWidth="1"/>
    <col min="12" max="12" width="19.7265625" style="139" customWidth="1"/>
    <col min="13" max="13" width="15" style="139" bestFit="1" customWidth="1"/>
    <col min="14" max="14" width="35.7265625" style="139" bestFit="1" customWidth="1"/>
    <col min="15" max="15" width="44.26953125" style="139" bestFit="1" customWidth="1"/>
    <col min="16" max="16" width="15" style="139" bestFit="1" customWidth="1"/>
    <col min="17" max="17" width="35.7265625" style="139" bestFit="1" customWidth="1"/>
    <col min="18" max="18" width="44.26953125" style="139" bestFit="1" customWidth="1"/>
    <col min="19" max="16384" width="9.26953125" style="139"/>
  </cols>
  <sheetData>
    <row r="1" spans="1:18" s="161" customFormat="1" ht="23">
      <c r="A1" s="158" t="s">
        <v>0</v>
      </c>
      <c r="B1" s="159" t="s">
        <v>1</v>
      </c>
      <c r="C1" s="160" t="s">
        <v>2</v>
      </c>
      <c r="D1" s="160" t="s">
        <v>3</v>
      </c>
    </row>
    <row r="2" spans="1:18" ht="25">
      <c r="A2" s="167">
        <v>0</v>
      </c>
      <c r="B2" s="162">
        <v>45618</v>
      </c>
      <c r="C2" s="163" t="s">
        <v>4</v>
      </c>
      <c r="D2" s="163" t="s">
        <v>5</v>
      </c>
    </row>
    <row r="3" spans="1:18" ht="25">
      <c r="A3" s="167">
        <v>1</v>
      </c>
      <c r="B3" s="162">
        <v>45628</v>
      </c>
      <c r="C3" s="163" t="s">
        <v>6</v>
      </c>
      <c r="D3" s="163" t="s">
        <v>7</v>
      </c>
    </row>
    <row r="4" spans="1:18" ht="25">
      <c r="A4" s="167">
        <v>2</v>
      </c>
      <c r="B4" s="162">
        <v>45652</v>
      </c>
      <c r="C4" s="163" t="s">
        <v>8</v>
      </c>
      <c r="D4" s="163" t="s">
        <v>9</v>
      </c>
    </row>
    <row r="5" spans="1:18" ht="62.5">
      <c r="A5" s="167">
        <v>3</v>
      </c>
      <c r="B5" s="162">
        <v>45667</v>
      </c>
      <c r="C5" s="163" t="s">
        <v>10</v>
      </c>
      <c r="D5" s="163" t="s">
        <v>11</v>
      </c>
    </row>
    <row r="6" spans="1:18">
      <c r="A6" s="167">
        <v>4</v>
      </c>
      <c r="B6" s="162">
        <v>45672</v>
      </c>
      <c r="C6" s="163" t="s">
        <v>12</v>
      </c>
      <c r="D6" s="163" t="s">
        <v>13</v>
      </c>
    </row>
    <row r="7" spans="1:18" ht="125">
      <c r="A7" s="167">
        <v>5</v>
      </c>
      <c r="B7" s="162">
        <v>45681</v>
      </c>
      <c r="C7" s="163" t="s">
        <v>14</v>
      </c>
      <c r="D7" s="163" t="s">
        <v>15</v>
      </c>
      <c r="J7"/>
    </row>
    <row r="8" spans="1:18" ht="88" thickBot="1">
      <c r="A8" s="167">
        <v>6</v>
      </c>
      <c r="B8" s="162">
        <v>45705</v>
      </c>
      <c r="C8" s="163" t="s">
        <v>16</v>
      </c>
      <c r="D8" s="163" t="s">
        <v>17</v>
      </c>
    </row>
    <row r="9" spans="1:18" ht="13">
      <c r="A9" s="167">
        <v>7</v>
      </c>
      <c r="B9" s="162">
        <v>45729</v>
      </c>
      <c r="C9" s="163" t="s">
        <v>18</v>
      </c>
      <c r="D9" s="163" t="s">
        <v>19</v>
      </c>
      <c r="H9" s="186" t="s">
        <v>20</v>
      </c>
      <c r="I9" s="172" t="s">
        <v>21</v>
      </c>
      <c r="J9" s="204" t="s">
        <v>22</v>
      </c>
      <c r="K9" s="205"/>
      <c r="L9" s="206"/>
      <c r="M9" s="204" t="s">
        <v>23</v>
      </c>
      <c r="N9" s="205"/>
      <c r="O9" s="207"/>
      <c r="P9" s="204" t="s">
        <v>24</v>
      </c>
      <c r="Q9" s="205"/>
      <c r="R9" s="207"/>
    </row>
    <row r="10" spans="1:18" ht="25">
      <c r="A10" s="167">
        <v>8</v>
      </c>
      <c r="B10" s="162">
        <v>45747</v>
      </c>
      <c r="C10" s="163" t="s">
        <v>25</v>
      </c>
      <c r="D10" s="163" t="s">
        <v>26</v>
      </c>
      <c r="H10" s="187" t="s">
        <v>27</v>
      </c>
      <c r="I10" s="175" t="s">
        <v>28</v>
      </c>
      <c r="J10" s="193" t="s">
        <v>29</v>
      </c>
      <c r="K10" s="194" t="s">
        <v>30</v>
      </c>
      <c r="L10" s="196" t="s">
        <v>31</v>
      </c>
      <c r="M10" s="200" t="s">
        <v>29</v>
      </c>
      <c r="N10" s="201" t="s">
        <v>32</v>
      </c>
      <c r="O10" s="202" t="s">
        <v>33</v>
      </c>
      <c r="P10" s="200" t="s">
        <v>29</v>
      </c>
      <c r="Q10" s="201" t="s">
        <v>32</v>
      </c>
      <c r="R10" s="202" t="s">
        <v>33</v>
      </c>
    </row>
    <row r="11" spans="1:18">
      <c r="A11" s="167"/>
      <c r="B11" s="162"/>
      <c r="C11" s="163"/>
      <c r="D11" s="163"/>
      <c r="H11" s="187" t="s">
        <v>34</v>
      </c>
      <c r="I11" s="175" t="s">
        <v>35</v>
      </c>
      <c r="J11" s="164" t="s">
        <v>36</v>
      </c>
      <c r="K11" s="188">
        <v>20</v>
      </c>
      <c r="L11" s="195">
        <v>15</v>
      </c>
      <c r="M11" s="166" t="s">
        <v>37</v>
      </c>
      <c r="N11" s="188" t="s">
        <v>38</v>
      </c>
      <c r="O11" s="189" t="s">
        <v>39</v>
      </c>
      <c r="P11" s="166" t="s">
        <v>40</v>
      </c>
      <c r="Q11" s="188" t="s">
        <v>41</v>
      </c>
      <c r="R11" s="189" t="s">
        <v>42</v>
      </c>
    </row>
    <row r="12" spans="1:18">
      <c r="A12" s="167"/>
      <c r="B12" s="162"/>
      <c r="C12" s="163"/>
      <c r="D12" s="163"/>
      <c r="H12" s="187" t="s">
        <v>43</v>
      </c>
      <c r="I12" s="175" t="s">
        <v>44</v>
      </c>
      <c r="J12" s="166" t="s">
        <v>45</v>
      </c>
      <c r="K12" s="188"/>
      <c r="L12" s="195">
        <v>15</v>
      </c>
      <c r="M12" s="166" t="s">
        <v>46</v>
      </c>
      <c r="N12" s="188" t="s">
        <v>47</v>
      </c>
      <c r="O12" s="189" t="s">
        <v>48</v>
      </c>
      <c r="P12" s="166" t="s">
        <v>49</v>
      </c>
      <c r="Q12" s="188" t="s">
        <v>41</v>
      </c>
      <c r="R12" s="189" t="s">
        <v>42</v>
      </c>
    </row>
    <row r="13" spans="1:18">
      <c r="A13" s="167"/>
      <c r="B13" s="162"/>
      <c r="C13" s="163"/>
      <c r="D13" s="163"/>
      <c r="H13" s="187" t="s">
        <v>50</v>
      </c>
      <c r="I13" s="175" t="s">
        <v>51</v>
      </c>
      <c r="J13" s="164" t="s">
        <v>52</v>
      </c>
      <c r="K13" s="188">
        <v>7.5</v>
      </c>
      <c r="L13" s="195">
        <v>10</v>
      </c>
      <c r="M13" s="164" t="s">
        <v>53</v>
      </c>
      <c r="N13" s="188" t="s">
        <v>54</v>
      </c>
      <c r="O13" s="189" t="s">
        <v>48</v>
      </c>
      <c r="P13" s="164" t="s">
        <v>55</v>
      </c>
      <c r="Q13" s="188" t="s">
        <v>56</v>
      </c>
      <c r="R13" s="189" t="s">
        <v>42</v>
      </c>
    </row>
    <row r="14" spans="1:18">
      <c r="A14" s="167"/>
      <c r="B14" s="162"/>
      <c r="C14" s="163"/>
      <c r="D14" s="163"/>
      <c r="H14" s="187" t="s">
        <v>57</v>
      </c>
      <c r="I14" s="175" t="s">
        <v>58</v>
      </c>
      <c r="J14" s="164" t="s">
        <v>59</v>
      </c>
      <c r="K14" s="188">
        <v>15</v>
      </c>
      <c r="L14" s="195">
        <v>10</v>
      </c>
      <c r="M14" s="164" t="s">
        <v>60</v>
      </c>
      <c r="N14" s="188" t="s">
        <v>54</v>
      </c>
      <c r="O14" s="189" t="s">
        <v>48</v>
      </c>
      <c r="P14" s="197" t="s">
        <v>61</v>
      </c>
      <c r="Q14" s="188" t="s">
        <v>54</v>
      </c>
      <c r="R14" s="189" t="s">
        <v>42</v>
      </c>
    </row>
    <row r="15" spans="1:18">
      <c r="A15" s="167"/>
      <c r="B15" s="162"/>
      <c r="C15" s="163"/>
      <c r="D15" s="163"/>
      <c r="H15" s="187" t="s">
        <v>62</v>
      </c>
      <c r="I15" s="175" t="s">
        <v>63</v>
      </c>
      <c r="J15" s="164" t="s">
        <v>64</v>
      </c>
      <c r="K15" s="188">
        <v>10</v>
      </c>
      <c r="L15" s="195">
        <v>15</v>
      </c>
      <c r="M15" s="197" t="s">
        <v>65</v>
      </c>
      <c r="N15" s="188" t="s">
        <v>66</v>
      </c>
      <c r="O15" s="189" t="s">
        <v>67</v>
      </c>
      <c r="P15" s="197" t="s">
        <v>68</v>
      </c>
      <c r="Q15" s="188" t="s">
        <v>56</v>
      </c>
      <c r="R15" s="189" t="s">
        <v>42</v>
      </c>
    </row>
    <row r="16" spans="1:18">
      <c r="A16" s="167"/>
      <c r="B16" s="162"/>
      <c r="C16" s="163"/>
      <c r="D16" s="163"/>
      <c r="H16" s="187" t="s">
        <v>69</v>
      </c>
      <c r="I16" s="175" t="s">
        <v>70</v>
      </c>
      <c r="J16" s="164" t="s">
        <v>53</v>
      </c>
      <c r="K16" s="188">
        <v>5</v>
      </c>
      <c r="L16" s="195">
        <v>3</v>
      </c>
      <c r="M16" s="197" t="s">
        <v>71</v>
      </c>
      <c r="N16" s="188" t="s">
        <v>66</v>
      </c>
      <c r="O16" s="189" t="s">
        <v>72</v>
      </c>
      <c r="P16" s="197"/>
      <c r="Q16" s="188"/>
      <c r="R16" s="189"/>
    </row>
    <row r="17" spans="1:18">
      <c r="A17" s="167"/>
      <c r="B17" s="162"/>
      <c r="C17" s="163"/>
      <c r="D17" s="163"/>
      <c r="H17" s="187" t="s">
        <v>73</v>
      </c>
      <c r="I17" s="175" t="s">
        <v>74</v>
      </c>
      <c r="J17" s="164" t="s">
        <v>60</v>
      </c>
      <c r="K17" s="188">
        <v>5</v>
      </c>
      <c r="L17" s="195">
        <v>3</v>
      </c>
      <c r="M17" s="197" t="s">
        <v>75</v>
      </c>
      <c r="N17" s="188" t="s">
        <v>76</v>
      </c>
      <c r="O17" s="189" t="s">
        <v>72</v>
      </c>
      <c r="P17" s="197"/>
      <c r="Q17" s="188"/>
      <c r="R17" s="189"/>
    </row>
    <row r="18" spans="1:18">
      <c r="A18" s="167"/>
      <c r="B18" s="162"/>
      <c r="C18" s="163"/>
      <c r="D18" s="163"/>
      <c r="H18" s="187" t="s">
        <v>77</v>
      </c>
      <c r="I18" s="175" t="s">
        <v>55</v>
      </c>
      <c r="J18" s="164" t="s">
        <v>78</v>
      </c>
      <c r="K18" s="188">
        <v>10</v>
      </c>
      <c r="L18" s="195">
        <v>7.5</v>
      </c>
      <c r="M18" s="197" t="s">
        <v>79</v>
      </c>
      <c r="N18" s="188" t="s">
        <v>76</v>
      </c>
      <c r="O18" s="189" t="s">
        <v>72</v>
      </c>
      <c r="P18" s="197"/>
      <c r="Q18" s="188"/>
      <c r="R18" s="189"/>
    </row>
    <row r="19" spans="1:18">
      <c r="A19" s="154"/>
      <c r="H19" s="187" t="s">
        <v>80</v>
      </c>
      <c r="I19" s="175" t="s">
        <v>81</v>
      </c>
      <c r="J19" s="164" t="s">
        <v>82</v>
      </c>
      <c r="K19" s="188">
        <v>10</v>
      </c>
      <c r="L19" s="195">
        <v>5</v>
      </c>
      <c r="M19" s="197" t="s">
        <v>83</v>
      </c>
      <c r="N19" s="188" t="s">
        <v>84</v>
      </c>
      <c r="O19" s="189" t="s">
        <v>72</v>
      </c>
      <c r="P19" s="197"/>
      <c r="Q19" s="188"/>
      <c r="R19" s="189"/>
    </row>
    <row r="20" spans="1:18">
      <c r="A20" s="154"/>
      <c r="H20" s="187" t="s">
        <v>85</v>
      </c>
      <c r="I20" s="175" t="s">
        <v>86</v>
      </c>
      <c r="J20" s="164" t="s">
        <v>87</v>
      </c>
      <c r="K20" s="188">
        <v>3</v>
      </c>
      <c r="L20" s="195">
        <v>2</v>
      </c>
      <c r="M20" s="197" t="s">
        <v>88</v>
      </c>
      <c r="N20" s="188" t="s">
        <v>76</v>
      </c>
      <c r="O20" s="189" t="s">
        <v>72</v>
      </c>
      <c r="P20" s="197"/>
      <c r="Q20" s="188"/>
      <c r="R20" s="189"/>
    </row>
    <row r="21" spans="1:18">
      <c r="A21" s="154"/>
      <c r="H21" s="187" t="s">
        <v>89</v>
      </c>
      <c r="I21" s="175" t="s">
        <v>90</v>
      </c>
      <c r="J21" s="164" t="s">
        <v>91</v>
      </c>
      <c r="K21" s="188">
        <v>7.5</v>
      </c>
      <c r="L21" s="195">
        <v>3</v>
      </c>
      <c r="M21" s="197" t="s">
        <v>69</v>
      </c>
      <c r="N21" s="188" t="s">
        <v>66</v>
      </c>
      <c r="O21" s="189" t="s">
        <v>72</v>
      </c>
      <c r="P21" s="197"/>
      <c r="Q21" s="188"/>
      <c r="R21" s="189"/>
    </row>
    <row r="22" spans="1:18">
      <c r="A22" s="154"/>
      <c r="H22" s="187" t="s">
        <v>92</v>
      </c>
      <c r="I22" s="175" t="s">
        <v>93</v>
      </c>
      <c r="J22" s="164" t="s">
        <v>94</v>
      </c>
      <c r="K22" s="188">
        <v>3</v>
      </c>
      <c r="L22" s="195">
        <v>2</v>
      </c>
      <c r="M22" s="197" t="s">
        <v>80</v>
      </c>
      <c r="N22" s="188" t="s">
        <v>66</v>
      </c>
      <c r="O22" s="189" t="s">
        <v>72</v>
      </c>
      <c r="P22" s="197"/>
      <c r="Q22" s="188"/>
      <c r="R22" s="189"/>
    </row>
    <row r="23" spans="1:18">
      <c r="A23" s="154"/>
      <c r="H23" s="187" t="s">
        <v>95</v>
      </c>
      <c r="I23" s="175" t="s">
        <v>96</v>
      </c>
      <c r="J23" s="164" t="s">
        <v>97</v>
      </c>
      <c r="K23" s="188">
        <v>7.5</v>
      </c>
      <c r="L23" s="195">
        <v>2</v>
      </c>
      <c r="M23" s="197" t="s">
        <v>98</v>
      </c>
      <c r="N23" s="188" t="s">
        <v>66</v>
      </c>
      <c r="O23" s="189" t="s">
        <v>72</v>
      </c>
      <c r="P23" s="197"/>
      <c r="Q23" s="188"/>
      <c r="R23" s="189"/>
    </row>
    <row r="24" spans="1:18">
      <c r="A24" s="154"/>
      <c r="H24" s="187" t="s">
        <v>99</v>
      </c>
      <c r="I24" s="175" t="s">
        <v>100</v>
      </c>
      <c r="J24" s="164" t="s">
        <v>101</v>
      </c>
      <c r="K24" s="188">
        <v>3</v>
      </c>
      <c r="L24" s="195">
        <v>2</v>
      </c>
      <c r="M24" s="197" t="s">
        <v>102</v>
      </c>
      <c r="N24" s="188" t="s">
        <v>66</v>
      </c>
      <c r="O24" s="189" t="s">
        <v>72</v>
      </c>
      <c r="P24" s="197"/>
      <c r="Q24" s="188"/>
      <c r="R24" s="189"/>
    </row>
    <row r="25" spans="1:18">
      <c r="A25" s="154"/>
      <c r="H25" s="187" t="s">
        <v>103</v>
      </c>
      <c r="I25" s="175" t="s">
        <v>68</v>
      </c>
      <c r="J25" s="164" t="s">
        <v>104</v>
      </c>
      <c r="K25" s="188">
        <v>10</v>
      </c>
      <c r="L25" s="195">
        <v>7.5</v>
      </c>
      <c r="M25" s="197" t="s">
        <v>105</v>
      </c>
      <c r="N25" s="188" t="s">
        <v>66</v>
      </c>
      <c r="O25" s="189" t="s">
        <v>72</v>
      </c>
      <c r="P25" s="197"/>
      <c r="Q25" s="188"/>
      <c r="R25" s="189"/>
    </row>
    <row r="26" spans="1:18">
      <c r="A26" s="154"/>
      <c r="H26" s="187" t="s">
        <v>106</v>
      </c>
      <c r="I26" s="175" t="s">
        <v>107</v>
      </c>
      <c r="J26" s="164" t="s">
        <v>108</v>
      </c>
      <c r="K26" s="188">
        <v>5</v>
      </c>
      <c r="L26" s="195">
        <v>3</v>
      </c>
      <c r="M26" s="166" t="s">
        <v>109</v>
      </c>
      <c r="N26" s="188" t="s">
        <v>66</v>
      </c>
      <c r="O26" s="189" t="s">
        <v>72</v>
      </c>
      <c r="P26" s="166"/>
      <c r="Q26" s="188"/>
      <c r="R26" s="189"/>
    </row>
    <row r="27" spans="1:18">
      <c r="H27" s="187" t="s">
        <v>110</v>
      </c>
      <c r="I27" s="175" t="s">
        <v>111</v>
      </c>
      <c r="J27" s="164" t="s">
        <v>112</v>
      </c>
      <c r="K27" s="188">
        <v>5</v>
      </c>
      <c r="L27" s="195">
        <v>3</v>
      </c>
      <c r="M27" s="166" t="s">
        <v>113</v>
      </c>
      <c r="N27" s="188" t="s">
        <v>114</v>
      </c>
      <c r="O27" s="189" t="s">
        <v>72</v>
      </c>
      <c r="P27" s="166"/>
      <c r="Q27" s="188"/>
      <c r="R27" s="189"/>
    </row>
    <row r="28" spans="1:18">
      <c r="H28" s="187" t="s">
        <v>115</v>
      </c>
      <c r="I28" s="175" t="s">
        <v>116</v>
      </c>
      <c r="J28" s="164" t="s">
        <v>117</v>
      </c>
      <c r="K28" s="188">
        <v>10</v>
      </c>
      <c r="L28" s="195">
        <v>7.5</v>
      </c>
      <c r="M28" s="164" t="s">
        <v>88</v>
      </c>
      <c r="N28" s="188" t="s">
        <v>114</v>
      </c>
      <c r="O28" s="189" t="s">
        <v>72</v>
      </c>
      <c r="P28" s="164"/>
      <c r="Q28" s="188"/>
      <c r="R28" s="189"/>
    </row>
    <row r="29" spans="1:18">
      <c r="H29" s="187" t="s">
        <v>118</v>
      </c>
      <c r="I29" s="175" t="s">
        <v>71</v>
      </c>
      <c r="J29" s="164" t="s">
        <v>119</v>
      </c>
      <c r="K29" s="188">
        <v>5</v>
      </c>
      <c r="L29" s="195">
        <v>3</v>
      </c>
      <c r="M29" s="164" t="s">
        <v>120</v>
      </c>
      <c r="N29" s="188" t="s">
        <v>121</v>
      </c>
      <c r="O29" s="189" t="s">
        <v>72</v>
      </c>
      <c r="P29" s="164"/>
      <c r="Q29" s="188"/>
      <c r="R29" s="189"/>
    </row>
    <row r="30" spans="1:18">
      <c r="H30" s="187" t="s">
        <v>122</v>
      </c>
      <c r="I30" s="175" t="s">
        <v>123</v>
      </c>
      <c r="J30" s="164" t="s">
        <v>124</v>
      </c>
      <c r="K30" s="188">
        <v>3</v>
      </c>
      <c r="L30" s="195">
        <v>2</v>
      </c>
      <c r="M30" s="164" t="s">
        <v>125</v>
      </c>
      <c r="N30" s="156" t="s">
        <v>126</v>
      </c>
      <c r="O30" s="189" t="s">
        <v>127</v>
      </c>
      <c r="P30" s="164"/>
      <c r="Q30" s="156"/>
      <c r="R30" s="189"/>
    </row>
    <row r="31" spans="1:18" ht="13" thickBot="1">
      <c r="H31" s="187" t="s">
        <v>128</v>
      </c>
      <c r="I31" s="192" t="s">
        <v>129</v>
      </c>
      <c r="J31" s="164" t="s">
        <v>130</v>
      </c>
      <c r="K31" s="188">
        <v>2</v>
      </c>
      <c r="L31" s="195">
        <v>3</v>
      </c>
      <c r="M31" s="164" t="s">
        <v>131</v>
      </c>
      <c r="N31" s="156" t="s">
        <v>126</v>
      </c>
      <c r="O31" s="189" t="s">
        <v>127</v>
      </c>
      <c r="P31" s="164"/>
      <c r="Q31" s="156"/>
      <c r="R31" s="189"/>
    </row>
    <row r="32" spans="1:18">
      <c r="H32" s="173" t="s">
        <v>132</v>
      </c>
      <c r="I32"/>
      <c r="J32" s="164" t="s">
        <v>133</v>
      </c>
      <c r="K32" s="188">
        <v>3</v>
      </c>
      <c r="L32" s="195">
        <v>5</v>
      </c>
      <c r="M32" s="164" t="s">
        <v>134</v>
      </c>
      <c r="N32" s="156" t="s">
        <v>126</v>
      </c>
      <c r="O32" s="189" t="s">
        <v>127</v>
      </c>
      <c r="P32" s="164"/>
      <c r="Q32" s="156"/>
      <c r="R32" s="189"/>
    </row>
    <row r="33" spans="8:18">
      <c r="H33" s="173" t="s">
        <v>98</v>
      </c>
      <c r="I33"/>
      <c r="J33" s="164" t="s">
        <v>135</v>
      </c>
      <c r="K33" s="188">
        <v>3</v>
      </c>
      <c r="L33" s="195">
        <v>5</v>
      </c>
      <c r="M33" s="164" t="s">
        <v>136</v>
      </c>
      <c r="N33" s="156" t="s">
        <v>126</v>
      </c>
      <c r="O33" s="189" t="s">
        <v>127</v>
      </c>
      <c r="P33" s="164"/>
      <c r="Q33" s="156"/>
      <c r="R33" s="189"/>
    </row>
    <row r="34" spans="8:18">
      <c r="H34" s="173" t="s">
        <v>137</v>
      </c>
      <c r="I34"/>
      <c r="J34" s="164" t="s">
        <v>138</v>
      </c>
      <c r="K34" s="188">
        <v>2</v>
      </c>
      <c r="L34" s="195">
        <v>3</v>
      </c>
      <c r="M34" s="164" t="s">
        <v>139</v>
      </c>
      <c r="N34" s="156" t="s">
        <v>126</v>
      </c>
      <c r="O34" s="189" t="s">
        <v>127</v>
      </c>
      <c r="P34" s="164"/>
      <c r="Q34" s="156"/>
      <c r="R34" s="189"/>
    </row>
    <row r="35" spans="8:18">
      <c r="H35" s="173" t="s">
        <v>140</v>
      </c>
      <c r="J35" s="164" t="s">
        <v>141</v>
      </c>
      <c r="K35" s="188">
        <v>3</v>
      </c>
      <c r="L35" s="195">
        <v>5</v>
      </c>
      <c r="M35" s="164" t="s">
        <v>142</v>
      </c>
      <c r="N35" s="156" t="s">
        <v>126</v>
      </c>
      <c r="O35" s="189" t="s">
        <v>127</v>
      </c>
      <c r="P35" s="164"/>
      <c r="Q35" s="156"/>
      <c r="R35" s="189"/>
    </row>
    <row r="36" spans="8:18">
      <c r="H36" s="173" t="s">
        <v>143</v>
      </c>
      <c r="J36" s="164" t="s">
        <v>144</v>
      </c>
      <c r="K36" s="188">
        <v>7.5</v>
      </c>
      <c r="L36" s="195">
        <v>5</v>
      </c>
      <c r="M36" s="164" t="s">
        <v>145</v>
      </c>
      <c r="N36" s="156" t="s">
        <v>126</v>
      </c>
      <c r="O36" s="189" t="s">
        <v>127</v>
      </c>
      <c r="P36" s="164"/>
      <c r="Q36" s="156"/>
      <c r="R36" s="189"/>
    </row>
    <row r="37" spans="8:18">
      <c r="H37" s="173" t="s">
        <v>146</v>
      </c>
      <c r="J37" s="164" t="s">
        <v>147</v>
      </c>
      <c r="K37" s="188">
        <v>3</v>
      </c>
      <c r="L37" s="195">
        <v>5</v>
      </c>
      <c r="M37" s="164" t="s">
        <v>148</v>
      </c>
      <c r="N37" s="156" t="s">
        <v>126</v>
      </c>
      <c r="O37" s="189" t="s">
        <v>127</v>
      </c>
      <c r="P37" s="164"/>
      <c r="Q37" s="156"/>
      <c r="R37" s="189"/>
    </row>
    <row r="38" spans="8:18">
      <c r="H38" s="173" t="s">
        <v>149</v>
      </c>
      <c r="J38" s="164" t="s">
        <v>150</v>
      </c>
      <c r="K38" s="188">
        <v>7.5</v>
      </c>
      <c r="L38" s="195">
        <v>5</v>
      </c>
      <c r="M38" s="164" t="s">
        <v>151</v>
      </c>
      <c r="N38" s="156" t="s">
        <v>126</v>
      </c>
      <c r="O38" s="189" t="s">
        <v>127</v>
      </c>
      <c r="P38" s="164"/>
      <c r="Q38" s="156"/>
      <c r="R38" s="189"/>
    </row>
    <row r="39" spans="8:18">
      <c r="H39" s="173" t="s">
        <v>65</v>
      </c>
      <c r="J39" s="164" t="s">
        <v>152</v>
      </c>
      <c r="K39" s="188">
        <v>1</v>
      </c>
      <c r="L39" s="195">
        <v>2</v>
      </c>
      <c r="M39" s="164" t="s">
        <v>153</v>
      </c>
      <c r="N39" s="156" t="s">
        <v>126</v>
      </c>
      <c r="O39" s="189" t="s">
        <v>127</v>
      </c>
      <c r="P39" s="164"/>
      <c r="Q39" s="156"/>
      <c r="R39" s="189"/>
    </row>
    <row r="40" spans="8:18">
      <c r="H40" s="173" t="s">
        <v>102</v>
      </c>
      <c r="J40" s="164" t="s">
        <v>154</v>
      </c>
      <c r="K40" s="188">
        <v>3</v>
      </c>
      <c r="L40" s="195">
        <v>7.5</v>
      </c>
      <c r="M40" s="164" t="s">
        <v>155</v>
      </c>
      <c r="N40" s="156" t="s">
        <v>126</v>
      </c>
      <c r="O40" s="189" t="s">
        <v>127</v>
      </c>
      <c r="P40" s="164"/>
      <c r="Q40" s="156"/>
      <c r="R40" s="189"/>
    </row>
    <row r="41" spans="8:18">
      <c r="H41" s="173" t="s">
        <v>156</v>
      </c>
      <c r="J41" s="164" t="s">
        <v>157</v>
      </c>
      <c r="K41" s="188">
        <v>2</v>
      </c>
      <c r="L41" s="195">
        <v>5</v>
      </c>
      <c r="M41" s="164" t="s">
        <v>158</v>
      </c>
      <c r="N41" s="156" t="s">
        <v>126</v>
      </c>
      <c r="O41" s="189" t="s">
        <v>127</v>
      </c>
      <c r="P41" s="164"/>
      <c r="Q41" s="156"/>
      <c r="R41" s="189"/>
    </row>
    <row r="42" spans="8:18">
      <c r="H42" s="173" t="s">
        <v>159</v>
      </c>
      <c r="J42" s="164" t="s">
        <v>160</v>
      </c>
      <c r="K42" s="188">
        <v>3</v>
      </c>
      <c r="L42" s="195">
        <v>5</v>
      </c>
      <c r="M42" s="164" t="s">
        <v>161</v>
      </c>
      <c r="N42" s="156" t="s">
        <v>126</v>
      </c>
      <c r="O42" s="189" t="s">
        <v>127</v>
      </c>
      <c r="P42" s="164"/>
      <c r="Q42" s="156"/>
      <c r="R42" s="189"/>
    </row>
    <row r="43" spans="8:18">
      <c r="H43" s="173" t="s">
        <v>162</v>
      </c>
      <c r="J43" s="164" t="s">
        <v>163</v>
      </c>
      <c r="K43" s="188">
        <v>3</v>
      </c>
      <c r="L43" s="195">
        <v>5</v>
      </c>
      <c r="M43" s="164" t="s">
        <v>27</v>
      </c>
      <c r="N43" s="156" t="s">
        <v>126</v>
      </c>
      <c r="O43" s="189" t="s">
        <v>127</v>
      </c>
      <c r="P43" s="164"/>
      <c r="Q43" s="156"/>
      <c r="R43" s="189"/>
    </row>
    <row r="44" spans="8:18">
      <c r="H44" s="173" t="s">
        <v>164</v>
      </c>
      <c r="J44" s="164" t="s">
        <v>165</v>
      </c>
      <c r="K44" s="188">
        <v>3</v>
      </c>
      <c r="L44" s="195">
        <v>5</v>
      </c>
      <c r="M44" s="164" t="s">
        <v>166</v>
      </c>
      <c r="N44" s="156" t="s">
        <v>126</v>
      </c>
      <c r="O44" s="189" t="s">
        <v>127</v>
      </c>
      <c r="P44" s="164"/>
      <c r="Q44" s="156"/>
      <c r="R44" s="189"/>
    </row>
    <row r="45" spans="8:18">
      <c r="H45" s="173" t="s">
        <v>105</v>
      </c>
      <c r="J45" s="164" t="s">
        <v>167</v>
      </c>
      <c r="K45" s="188">
        <v>3</v>
      </c>
      <c r="L45" s="195">
        <v>5</v>
      </c>
      <c r="M45" s="164" t="s">
        <v>168</v>
      </c>
      <c r="N45" s="156" t="s">
        <v>126</v>
      </c>
      <c r="O45" s="189" t="s">
        <v>127</v>
      </c>
      <c r="P45" s="164"/>
      <c r="Q45" s="156"/>
      <c r="R45" s="189"/>
    </row>
    <row r="46" spans="8:18">
      <c r="H46" s="173" t="s">
        <v>169</v>
      </c>
      <c r="J46" s="164" t="s">
        <v>170</v>
      </c>
      <c r="K46" s="188">
        <v>2</v>
      </c>
      <c r="L46" s="195">
        <v>3</v>
      </c>
      <c r="M46" s="164" t="s">
        <v>171</v>
      </c>
      <c r="N46" s="156" t="s">
        <v>126</v>
      </c>
      <c r="O46" s="189" t="s">
        <v>127</v>
      </c>
      <c r="P46" s="164"/>
      <c r="Q46" s="156"/>
      <c r="R46" s="189"/>
    </row>
    <row r="47" spans="8:18">
      <c r="H47" s="173" t="s">
        <v>172</v>
      </c>
      <c r="J47" s="164" t="s">
        <v>173</v>
      </c>
      <c r="K47" s="188">
        <v>1</v>
      </c>
      <c r="L47" s="195">
        <v>2</v>
      </c>
      <c r="M47" s="164" t="s">
        <v>174</v>
      </c>
      <c r="N47" s="156" t="s">
        <v>126</v>
      </c>
      <c r="O47" s="189" t="s">
        <v>127</v>
      </c>
      <c r="P47" s="164"/>
      <c r="Q47" s="156"/>
      <c r="R47" s="189"/>
    </row>
    <row r="48" spans="8:18">
      <c r="H48" s="173" t="s">
        <v>175</v>
      </c>
      <c r="J48" s="164" t="s">
        <v>176</v>
      </c>
      <c r="K48" s="188">
        <v>5</v>
      </c>
      <c r="L48" s="195">
        <v>7.5</v>
      </c>
      <c r="M48" s="164" t="s">
        <v>177</v>
      </c>
      <c r="N48" s="156" t="s">
        <v>126</v>
      </c>
      <c r="O48" s="189" t="s">
        <v>127</v>
      </c>
      <c r="P48" s="164"/>
      <c r="Q48" s="156"/>
      <c r="R48" s="189"/>
    </row>
    <row r="49" spans="8:23">
      <c r="H49" s="173" t="s">
        <v>178</v>
      </c>
      <c r="J49" s="164" t="s">
        <v>179</v>
      </c>
      <c r="K49" s="188">
        <v>3</v>
      </c>
      <c r="L49" s="195">
        <v>5</v>
      </c>
      <c r="M49" s="164" t="s">
        <v>180</v>
      </c>
      <c r="N49" s="156" t="s">
        <v>126</v>
      </c>
      <c r="O49" s="189" t="s">
        <v>127</v>
      </c>
      <c r="P49" s="164"/>
      <c r="Q49" s="156"/>
      <c r="R49" s="189"/>
    </row>
    <row r="50" spans="8:23">
      <c r="H50" s="173" t="s">
        <v>181</v>
      </c>
      <c r="J50" s="164" t="s">
        <v>182</v>
      </c>
      <c r="K50" s="188">
        <v>3</v>
      </c>
      <c r="L50" s="195">
        <v>5</v>
      </c>
      <c r="M50" s="164" t="s">
        <v>183</v>
      </c>
      <c r="N50" s="156" t="s">
        <v>126</v>
      </c>
      <c r="O50" s="189" t="s">
        <v>127</v>
      </c>
      <c r="P50" s="164"/>
      <c r="Q50" s="156"/>
      <c r="R50" s="189"/>
    </row>
    <row r="51" spans="8:23">
      <c r="H51" s="173" t="s">
        <v>184</v>
      </c>
      <c r="J51" s="164" t="s">
        <v>185</v>
      </c>
      <c r="K51" s="188">
        <v>3</v>
      </c>
      <c r="L51" s="195">
        <v>5</v>
      </c>
      <c r="M51" s="164" t="s">
        <v>186</v>
      </c>
      <c r="N51" s="156" t="s">
        <v>126</v>
      </c>
      <c r="O51" s="189" t="s">
        <v>127</v>
      </c>
      <c r="P51" s="164"/>
      <c r="Q51" s="156"/>
      <c r="R51" s="189"/>
    </row>
    <row r="52" spans="8:23">
      <c r="H52" s="173" t="s">
        <v>187</v>
      </c>
      <c r="J52" s="164" t="s">
        <v>188</v>
      </c>
      <c r="K52" s="188">
        <v>3</v>
      </c>
      <c r="L52" s="195">
        <v>5</v>
      </c>
      <c r="M52" s="164" t="s">
        <v>80</v>
      </c>
      <c r="N52" s="156" t="s">
        <v>126</v>
      </c>
      <c r="O52" s="189" t="s">
        <v>127</v>
      </c>
      <c r="P52" s="164"/>
      <c r="Q52" s="156"/>
      <c r="R52" s="189"/>
    </row>
    <row r="53" spans="8:23">
      <c r="H53" s="173" t="s">
        <v>189</v>
      </c>
      <c r="J53" s="164" t="s">
        <v>190</v>
      </c>
      <c r="K53" s="188">
        <v>1</v>
      </c>
      <c r="L53" s="195">
        <v>2</v>
      </c>
      <c r="M53" s="164" t="s">
        <v>191</v>
      </c>
      <c r="N53" s="156" t="s">
        <v>126</v>
      </c>
      <c r="O53" s="189" t="s">
        <v>127</v>
      </c>
      <c r="P53" s="164"/>
      <c r="Q53" s="156"/>
      <c r="R53" s="189"/>
    </row>
    <row r="54" spans="8:23">
      <c r="H54" s="173" t="s">
        <v>192</v>
      </c>
      <c r="J54" s="164" t="s">
        <v>193</v>
      </c>
      <c r="K54" s="188">
        <v>5</v>
      </c>
      <c r="L54" s="195">
        <v>7.5</v>
      </c>
      <c r="M54" s="164" t="s">
        <v>85</v>
      </c>
      <c r="N54" s="156" t="s">
        <v>126</v>
      </c>
      <c r="O54" s="189" t="s">
        <v>127</v>
      </c>
      <c r="P54" s="164"/>
      <c r="Q54" s="156"/>
      <c r="R54" s="189"/>
    </row>
    <row r="55" spans="8:23">
      <c r="H55" s="173" t="s">
        <v>51</v>
      </c>
      <c r="J55" s="164" t="s">
        <v>194</v>
      </c>
      <c r="K55" s="188">
        <v>3</v>
      </c>
      <c r="L55" s="195">
        <v>5</v>
      </c>
      <c r="M55" s="197" t="s">
        <v>195</v>
      </c>
      <c r="N55" s="188" t="s">
        <v>126</v>
      </c>
      <c r="O55" s="189" t="s">
        <v>127</v>
      </c>
      <c r="P55" s="197"/>
      <c r="Q55" s="188"/>
      <c r="R55" s="189"/>
      <c r="W55"/>
    </row>
    <row r="56" spans="8:23">
      <c r="H56" s="173" t="s">
        <v>196</v>
      </c>
      <c r="J56" s="164" t="s">
        <v>197</v>
      </c>
      <c r="K56" s="188">
        <v>3</v>
      </c>
      <c r="L56" s="195">
        <v>5</v>
      </c>
      <c r="M56" s="197" t="s">
        <v>198</v>
      </c>
      <c r="N56" s="188" t="s">
        <v>126</v>
      </c>
      <c r="O56" s="189" t="s">
        <v>127</v>
      </c>
      <c r="P56" s="197"/>
      <c r="Q56" s="188"/>
      <c r="R56" s="189"/>
      <c r="W56"/>
    </row>
    <row r="57" spans="8:23">
      <c r="H57" s="173" t="s">
        <v>199</v>
      </c>
      <c r="J57" s="164" t="s">
        <v>200</v>
      </c>
      <c r="K57" s="188">
        <v>3</v>
      </c>
      <c r="L57" s="195">
        <v>5</v>
      </c>
      <c r="M57" s="197" t="s">
        <v>201</v>
      </c>
      <c r="N57" s="188" t="s">
        <v>126</v>
      </c>
      <c r="O57" s="189" t="s">
        <v>127</v>
      </c>
      <c r="P57" s="197"/>
      <c r="Q57" s="188"/>
      <c r="R57" s="189"/>
      <c r="W57"/>
    </row>
    <row r="58" spans="8:23">
      <c r="H58" s="173" t="s">
        <v>202</v>
      </c>
      <c r="J58" s="164" t="s">
        <v>203</v>
      </c>
      <c r="K58" s="188">
        <v>3</v>
      </c>
      <c r="L58" s="195">
        <v>5</v>
      </c>
      <c r="M58" s="197" t="s">
        <v>204</v>
      </c>
      <c r="N58" s="188" t="s">
        <v>126</v>
      </c>
      <c r="O58" s="189" t="s">
        <v>127</v>
      </c>
      <c r="P58" s="197"/>
      <c r="Q58" s="188"/>
      <c r="R58" s="189"/>
      <c r="W58"/>
    </row>
    <row r="59" spans="8:23">
      <c r="H59" s="173" t="s">
        <v>205</v>
      </c>
      <c r="J59" s="164" t="s">
        <v>123</v>
      </c>
      <c r="K59" s="188">
        <v>3</v>
      </c>
      <c r="L59" s="195">
        <v>5</v>
      </c>
      <c r="M59" s="197" t="s">
        <v>206</v>
      </c>
      <c r="N59" s="188" t="s">
        <v>126</v>
      </c>
      <c r="O59" s="189" t="s">
        <v>127</v>
      </c>
      <c r="P59" s="197"/>
      <c r="Q59" s="188"/>
      <c r="R59" s="189"/>
      <c r="W59"/>
    </row>
    <row r="60" spans="8:23">
      <c r="H60" s="173" t="s">
        <v>207</v>
      </c>
      <c r="J60" s="164" t="s">
        <v>129</v>
      </c>
      <c r="K60" s="188">
        <v>5</v>
      </c>
      <c r="L60" s="195">
        <v>7.5</v>
      </c>
      <c r="M60" s="197" t="s">
        <v>208</v>
      </c>
      <c r="N60" s="188" t="s">
        <v>126</v>
      </c>
      <c r="O60" s="189" t="s">
        <v>127</v>
      </c>
      <c r="P60" s="197"/>
      <c r="Q60" s="188"/>
      <c r="R60" s="189"/>
      <c r="W60"/>
    </row>
    <row r="61" spans="8:23">
      <c r="H61" s="173" t="s">
        <v>209</v>
      </c>
      <c r="J61" s="164" t="s">
        <v>75</v>
      </c>
      <c r="K61" s="188">
        <v>3</v>
      </c>
      <c r="L61" s="195">
        <v>5</v>
      </c>
      <c r="M61" s="197" t="s">
        <v>210</v>
      </c>
      <c r="N61" s="188" t="s">
        <v>126</v>
      </c>
      <c r="O61" s="189" t="s">
        <v>127</v>
      </c>
      <c r="P61" s="197"/>
      <c r="Q61" s="188"/>
      <c r="R61" s="189"/>
      <c r="W61"/>
    </row>
    <row r="62" spans="8:23">
      <c r="H62" s="173" t="s">
        <v>211</v>
      </c>
      <c r="J62" s="164" t="s">
        <v>212</v>
      </c>
      <c r="K62" s="188">
        <v>3</v>
      </c>
      <c r="L62" s="195">
        <v>2</v>
      </c>
      <c r="M62" s="197" t="s">
        <v>213</v>
      </c>
      <c r="N62" s="188" t="s">
        <v>126</v>
      </c>
      <c r="O62" s="189" t="s">
        <v>127</v>
      </c>
      <c r="P62" s="197"/>
      <c r="Q62" s="188"/>
      <c r="R62" s="189"/>
      <c r="W62"/>
    </row>
    <row r="63" spans="8:23" ht="13" thickBot="1">
      <c r="H63" s="173" t="s">
        <v>214</v>
      </c>
      <c r="J63" s="165" t="s">
        <v>215</v>
      </c>
      <c r="K63" s="190">
        <v>3</v>
      </c>
      <c r="L63" s="198">
        <v>5</v>
      </c>
      <c r="M63" s="197" t="s">
        <v>216</v>
      </c>
      <c r="N63" s="188" t="s">
        <v>126</v>
      </c>
      <c r="O63" s="189" t="s">
        <v>127</v>
      </c>
      <c r="P63" s="197"/>
      <c r="Q63" s="188"/>
      <c r="R63" s="189"/>
      <c r="W63"/>
    </row>
    <row r="64" spans="8:23">
      <c r="H64" s="173" t="s">
        <v>217</v>
      </c>
      <c r="M64" s="197" t="s">
        <v>218</v>
      </c>
      <c r="N64" s="188" t="s">
        <v>126</v>
      </c>
      <c r="O64" s="189" t="s">
        <v>127</v>
      </c>
      <c r="P64" s="197"/>
      <c r="Q64" s="188"/>
      <c r="R64" s="189"/>
      <c r="W64"/>
    </row>
    <row r="65" spans="8:18">
      <c r="H65" s="173" t="s">
        <v>219</v>
      </c>
      <c r="M65" s="197" t="s">
        <v>220</v>
      </c>
      <c r="N65" s="188" t="s">
        <v>126</v>
      </c>
      <c r="O65" s="189" t="s">
        <v>127</v>
      </c>
      <c r="P65" s="197"/>
      <c r="Q65" s="188"/>
      <c r="R65" s="189"/>
    </row>
    <row r="66" spans="8:18">
      <c r="H66" s="173" t="s">
        <v>221</v>
      </c>
      <c r="M66" s="197" t="s">
        <v>98</v>
      </c>
      <c r="N66" s="188" t="s">
        <v>126</v>
      </c>
      <c r="O66" s="189" t="s">
        <v>127</v>
      </c>
      <c r="P66" s="197"/>
      <c r="Q66" s="188"/>
      <c r="R66" s="189"/>
    </row>
    <row r="67" spans="8:18">
      <c r="H67" s="173" t="s">
        <v>53</v>
      </c>
      <c r="M67" s="197" t="s">
        <v>222</v>
      </c>
      <c r="N67" s="188" t="s">
        <v>126</v>
      </c>
      <c r="O67" s="189" t="s">
        <v>127</v>
      </c>
      <c r="P67" s="197"/>
      <c r="Q67" s="188"/>
      <c r="R67" s="189"/>
    </row>
    <row r="68" spans="8:18">
      <c r="H68" s="173" t="s">
        <v>60</v>
      </c>
      <c r="M68" s="197" t="s">
        <v>223</v>
      </c>
      <c r="N68" s="188" t="s">
        <v>126</v>
      </c>
      <c r="O68" s="189" t="s">
        <v>127</v>
      </c>
      <c r="P68" s="197"/>
      <c r="Q68" s="188"/>
      <c r="R68" s="189"/>
    </row>
    <row r="69" spans="8:18">
      <c r="H69" s="173" t="s">
        <v>224</v>
      </c>
      <c r="M69" s="197" t="s">
        <v>137</v>
      </c>
      <c r="N69" s="188" t="s">
        <v>126</v>
      </c>
      <c r="O69" s="189" t="s">
        <v>127</v>
      </c>
      <c r="P69" s="197"/>
      <c r="Q69" s="188"/>
      <c r="R69" s="189"/>
    </row>
    <row r="70" spans="8:18">
      <c r="H70" s="173" t="s">
        <v>225</v>
      </c>
      <c r="M70" s="197" t="s">
        <v>226</v>
      </c>
      <c r="N70" s="188" t="s">
        <v>126</v>
      </c>
      <c r="O70" s="189" t="s">
        <v>127</v>
      </c>
      <c r="P70" s="197"/>
      <c r="Q70" s="188"/>
      <c r="R70" s="189"/>
    </row>
    <row r="71" spans="8:18">
      <c r="H71" s="173" t="s">
        <v>227</v>
      </c>
      <c r="M71" s="197" t="s">
        <v>228</v>
      </c>
      <c r="N71" s="188" t="s">
        <v>126</v>
      </c>
      <c r="O71" s="189" t="s">
        <v>127</v>
      </c>
      <c r="P71" s="197"/>
      <c r="Q71" s="188"/>
      <c r="R71" s="189"/>
    </row>
    <row r="72" spans="8:18">
      <c r="H72" s="173" t="s">
        <v>229</v>
      </c>
      <c r="M72" s="197" t="s">
        <v>230</v>
      </c>
      <c r="N72" s="188" t="s">
        <v>126</v>
      </c>
      <c r="O72" s="189" t="s">
        <v>127</v>
      </c>
      <c r="P72" s="197"/>
      <c r="Q72" s="188"/>
      <c r="R72" s="189"/>
    </row>
    <row r="73" spans="8:18">
      <c r="H73" s="173" t="s">
        <v>231</v>
      </c>
      <c r="M73" s="197" t="s">
        <v>140</v>
      </c>
      <c r="N73" s="188" t="s">
        <v>126</v>
      </c>
      <c r="O73" s="189" t="s">
        <v>127</v>
      </c>
      <c r="P73" s="197"/>
      <c r="Q73" s="188"/>
      <c r="R73" s="189"/>
    </row>
    <row r="74" spans="8:18">
      <c r="H74" s="173" t="s">
        <v>232</v>
      </c>
      <c r="M74" s="197" t="s">
        <v>233</v>
      </c>
      <c r="N74" s="188" t="s">
        <v>126</v>
      </c>
      <c r="O74" s="189" t="s">
        <v>127</v>
      </c>
      <c r="P74" s="197"/>
      <c r="Q74" s="188"/>
      <c r="R74" s="189"/>
    </row>
    <row r="75" spans="8:18">
      <c r="H75" s="173" t="s">
        <v>234</v>
      </c>
      <c r="M75" s="197" t="s">
        <v>235</v>
      </c>
      <c r="N75" s="188" t="s">
        <v>126</v>
      </c>
      <c r="O75" s="189" t="s">
        <v>127</v>
      </c>
      <c r="P75" s="197"/>
      <c r="Q75" s="188"/>
      <c r="R75" s="189"/>
    </row>
    <row r="76" spans="8:18">
      <c r="H76" s="173" t="s">
        <v>236</v>
      </c>
      <c r="M76" s="197" t="s">
        <v>237</v>
      </c>
      <c r="N76" s="188" t="s">
        <v>126</v>
      </c>
      <c r="O76" s="189" t="s">
        <v>127</v>
      </c>
      <c r="P76" s="197"/>
      <c r="Q76" s="188"/>
      <c r="R76" s="189"/>
    </row>
    <row r="77" spans="8:18">
      <c r="H77" s="173" t="s">
        <v>238</v>
      </c>
      <c r="M77" s="197" t="s">
        <v>239</v>
      </c>
      <c r="N77" s="188" t="s">
        <v>126</v>
      </c>
      <c r="O77" s="189" t="s">
        <v>127</v>
      </c>
      <c r="P77" s="197"/>
      <c r="Q77" s="188"/>
      <c r="R77" s="189"/>
    </row>
    <row r="78" spans="8:18" ht="13" thickBot="1">
      <c r="H78" s="174" t="s">
        <v>240</v>
      </c>
      <c r="M78" s="197" t="s">
        <v>241</v>
      </c>
      <c r="N78" s="188" t="s">
        <v>126</v>
      </c>
      <c r="O78" s="189" t="s">
        <v>127</v>
      </c>
      <c r="P78" s="197"/>
      <c r="Q78" s="188"/>
      <c r="R78" s="189"/>
    </row>
    <row r="79" spans="8:18">
      <c r="M79" s="197" t="s">
        <v>143</v>
      </c>
      <c r="N79" s="188" t="s">
        <v>126</v>
      </c>
      <c r="O79" s="189" t="s">
        <v>127</v>
      </c>
      <c r="P79" s="197"/>
      <c r="Q79" s="188"/>
      <c r="R79" s="189"/>
    </row>
    <row r="80" spans="8:18">
      <c r="M80" s="197" t="s">
        <v>242</v>
      </c>
      <c r="N80" s="188" t="s">
        <v>126</v>
      </c>
      <c r="O80" s="189" t="s">
        <v>127</v>
      </c>
      <c r="P80" s="197"/>
      <c r="Q80" s="188"/>
      <c r="R80" s="189"/>
    </row>
    <row r="81" spans="13:18">
      <c r="M81" s="197" t="s">
        <v>243</v>
      </c>
      <c r="N81" s="188" t="s">
        <v>126</v>
      </c>
      <c r="O81" s="189" t="s">
        <v>127</v>
      </c>
      <c r="P81" s="197"/>
      <c r="Q81" s="188"/>
      <c r="R81" s="189"/>
    </row>
    <row r="82" spans="13:18">
      <c r="M82" s="197" t="s">
        <v>244</v>
      </c>
      <c r="N82" s="188" t="s">
        <v>126</v>
      </c>
      <c r="O82" s="189" t="s">
        <v>127</v>
      </c>
      <c r="P82" s="197"/>
      <c r="Q82" s="188"/>
      <c r="R82" s="189"/>
    </row>
    <row r="83" spans="13:18">
      <c r="M83" s="197" t="s">
        <v>245</v>
      </c>
      <c r="N83" s="188" t="s">
        <v>126</v>
      </c>
      <c r="O83" s="189" t="s">
        <v>127</v>
      </c>
      <c r="P83" s="197"/>
      <c r="Q83" s="188"/>
      <c r="R83" s="189"/>
    </row>
    <row r="84" spans="13:18">
      <c r="M84" s="197" t="s">
        <v>146</v>
      </c>
      <c r="N84" s="188" t="s">
        <v>126</v>
      </c>
      <c r="O84" s="189" t="s">
        <v>127</v>
      </c>
      <c r="P84" s="197"/>
      <c r="Q84" s="188"/>
      <c r="R84" s="189"/>
    </row>
    <row r="85" spans="13:18">
      <c r="M85" s="197" t="s">
        <v>246</v>
      </c>
      <c r="N85" s="188" t="s">
        <v>126</v>
      </c>
      <c r="O85" s="189" t="s">
        <v>127</v>
      </c>
      <c r="P85" s="197"/>
      <c r="Q85" s="188"/>
      <c r="R85" s="189"/>
    </row>
    <row r="86" spans="13:18">
      <c r="M86" s="197" t="s">
        <v>247</v>
      </c>
      <c r="N86" s="188" t="s">
        <v>126</v>
      </c>
      <c r="O86" s="189" t="s">
        <v>127</v>
      </c>
      <c r="P86" s="197"/>
      <c r="Q86" s="188"/>
      <c r="R86" s="189"/>
    </row>
    <row r="87" spans="13:18">
      <c r="M87" s="197" t="s">
        <v>248</v>
      </c>
      <c r="N87" s="188" t="s">
        <v>126</v>
      </c>
      <c r="O87" s="189" t="s">
        <v>127</v>
      </c>
      <c r="P87" s="197"/>
      <c r="Q87" s="188"/>
      <c r="R87" s="189"/>
    </row>
    <row r="88" spans="13:18">
      <c r="M88" s="197" t="s">
        <v>249</v>
      </c>
      <c r="N88" s="188" t="s">
        <v>126</v>
      </c>
      <c r="O88" s="189" t="s">
        <v>127</v>
      </c>
      <c r="P88" s="197"/>
      <c r="Q88" s="188"/>
      <c r="R88" s="189"/>
    </row>
    <row r="89" spans="13:18">
      <c r="M89" s="197" t="s">
        <v>149</v>
      </c>
      <c r="N89" s="188" t="s">
        <v>126</v>
      </c>
      <c r="O89" s="189" t="s">
        <v>127</v>
      </c>
      <c r="P89" s="197"/>
      <c r="Q89" s="188"/>
      <c r="R89" s="189"/>
    </row>
    <row r="90" spans="13:18">
      <c r="M90" s="197" t="s">
        <v>250</v>
      </c>
      <c r="N90" s="188" t="s">
        <v>126</v>
      </c>
      <c r="O90" s="189" t="s">
        <v>127</v>
      </c>
      <c r="P90" s="197"/>
      <c r="Q90" s="188"/>
      <c r="R90" s="189"/>
    </row>
    <row r="91" spans="13:18">
      <c r="M91" s="197" t="s">
        <v>251</v>
      </c>
      <c r="N91" s="188" t="s">
        <v>126</v>
      </c>
      <c r="O91" s="189" t="s">
        <v>127</v>
      </c>
      <c r="P91" s="197"/>
      <c r="Q91" s="188"/>
      <c r="R91" s="189"/>
    </row>
    <row r="92" spans="13:18">
      <c r="M92" s="197" t="s">
        <v>252</v>
      </c>
      <c r="N92" s="188" t="s">
        <v>126</v>
      </c>
      <c r="O92" s="189" t="s">
        <v>127</v>
      </c>
      <c r="P92" s="197"/>
      <c r="Q92" s="188"/>
      <c r="R92" s="189"/>
    </row>
    <row r="93" spans="13:18">
      <c r="M93" s="197" t="s">
        <v>253</v>
      </c>
      <c r="N93" s="188" t="s">
        <v>126</v>
      </c>
      <c r="O93" s="189" t="s">
        <v>127</v>
      </c>
      <c r="P93" s="197"/>
      <c r="Q93" s="188"/>
      <c r="R93" s="189"/>
    </row>
    <row r="94" spans="13:18">
      <c r="M94" s="197" t="s">
        <v>254</v>
      </c>
      <c r="N94" s="188" t="s">
        <v>126</v>
      </c>
      <c r="O94" s="189" t="s">
        <v>127</v>
      </c>
      <c r="P94" s="197"/>
      <c r="Q94" s="188"/>
      <c r="R94" s="189"/>
    </row>
    <row r="95" spans="13:18">
      <c r="M95" s="197" t="s">
        <v>255</v>
      </c>
      <c r="N95" s="188" t="s">
        <v>126</v>
      </c>
      <c r="O95" s="189" t="s">
        <v>127</v>
      </c>
      <c r="P95" s="197"/>
      <c r="Q95" s="188"/>
      <c r="R95" s="189"/>
    </row>
    <row r="96" spans="13:18">
      <c r="M96" s="197" t="s">
        <v>102</v>
      </c>
      <c r="N96" s="188" t="s">
        <v>126</v>
      </c>
      <c r="O96" s="189" t="s">
        <v>127</v>
      </c>
      <c r="P96" s="197"/>
      <c r="Q96" s="188"/>
      <c r="R96" s="189"/>
    </row>
    <row r="97" spans="13:18">
      <c r="M97" s="197" t="s">
        <v>256</v>
      </c>
      <c r="N97" s="188" t="s">
        <v>126</v>
      </c>
      <c r="O97" s="189" t="s">
        <v>127</v>
      </c>
      <c r="P97" s="197"/>
      <c r="Q97" s="188"/>
      <c r="R97" s="189"/>
    </row>
    <row r="98" spans="13:18">
      <c r="M98" s="197" t="s">
        <v>156</v>
      </c>
      <c r="N98" s="188" t="s">
        <v>126</v>
      </c>
      <c r="O98" s="189" t="s">
        <v>127</v>
      </c>
      <c r="P98" s="197"/>
      <c r="Q98" s="188"/>
      <c r="R98" s="189"/>
    </row>
    <row r="99" spans="13:18">
      <c r="M99" s="197" t="s">
        <v>257</v>
      </c>
      <c r="N99" s="188" t="s">
        <v>126</v>
      </c>
      <c r="O99" s="189" t="s">
        <v>127</v>
      </c>
      <c r="P99" s="197"/>
      <c r="Q99" s="188"/>
      <c r="R99" s="189"/>
    </row>
    <row r="100" spans="13:18">
      <c r="M100" s="197" t="s">
        <v>258</v>
      </c>
      <c r="N100" s="188" t="s">
        <v>126</v>
      </c>
      <c r="O100" s="189" t="s">
        <v>127</v>
      </c>
      <c r="P100" s="197"/>
      <c r="Q100" s="188"/>
      <c r="R100" s="189"/>
    </row>
    <row r="101" spans="13:18">
      <c r="M101" s="197" t="s">
        <v>259</v>
      </c>
      <c r="N101" s="188" t="s">
        <v>126</v>
      </c>
      <c r="O101" s="189" t="s">
        <v>127</v>
      </c>
      <c r="P101" s="197"/>
      <c r="Q101" s="188"/>
      <c r="R101" s="189"/>
    </row>
    <row r="102" spans="13:18">
      <c r="M102" s="197" t="s">
        <v>260</v>
      </c>
      <c r="N102" s="188" t="s">
        <v>126</v>
      </c>
      <c r="O102" s="189" t="s">
        <v>127</v>
      </c>
      <c r="P102" s="197"/>
      <c r="Q102" s="188"/>
      <c r="R102" s="189"/>
    </row>
    <row r="103" spans="13:18">
      <c r="M103" s="197" t="s">
        <v>159</v>
      </c>
      <c r="N103" s="188" t="s">
        <v>126</v>
      </c>
      <c r="O103" s="189" t="s">
        <v>127</v>
      </c>
      <c r="P103" s="197"/>
      <c r="Q103" s="188"/>
      <c r="R103" s="189"/>
    </row>
    <row r="104" spans="13:18">
      <c r="M104" s="197" t="s">
        <v>261</v>
      </c>
      <c r="N104" s="188" t="s">
        <v>126</v>
      </c>
      <c r="O104" s="189" t="s">
        <v>127</v>
      </c>
      <c r="P104" s="197"/>
      <c r="Q104" s="188"/>
      <c r="R104" s="189"/>
    </row>
    <row r="105" spans="13:18">
      <c r="M105" s="197" t="s">
        <v>262</v>
      </c>
      <c r="N105" s="188" t="s">
        <v>126</v>
      </c>
      <c r="O105" s="189" t="s">
        <v>127</v>
      </c>
      <c r="P105" s="197"/>
      <c r="Q105" s="188"/>
      <c r="R105" s="189"/>
    </row>
    <row r="106" spans="13:18">
      <c r="M106" s="197" t="s">
        <v>263</v>
      </c>
      <c r="N106" s="188" t="s">
        <v>126</v>
      </c>
      <c r="O106" s="189" t="s">
        <v>127</v>
      </c>
      <c r="P106" s="197"/>
      <c r="Q106" s="188"/>
      <c r="R106" s="189"/>
    </row>
    <row r="107" spans="13:18">
      <c r="M107" s="197" t="s">
        <v>264</v>
      </c>
      <c r="N107" s="188" t="s">
        <v>126</v>
      </c>
      <c r="O107" s="189" t="s">
        <v>127</v>
      </c>
      <c r="P107" s="197"/>
      <c r="Q107" s="188"/>
      <c r="R107" s="189"/>
    </row>
    <row r="108" spans="13:18">
      <c r="M108" s="197" t="s">
        <v>34</v>
      </c>
      <c r="N108" s="188" t="s">
        <v>126</v>
      </c>
      <c r="O108" s="189" t="s">
        <v>127</v>
      </c>
      <c r="P108" s="197"/>
      <c r="Q108" s="188"/>
      <c r="R108" s="189"/>
    </row>
    <row r="109" spans="13:18">
      <c r="M109" s="197" t="s">
        <v>265</v>
      </c>
      <c r="N109" s="188" t="s">
        <v>126</v>
      </c>
      <c r="O109" s="189" t="s">
        <v>127</v>
      </c>
      <c r="P109" s="197"/>
      <c r="Q109" s="188"/>
      <c r="R109" s="189"/>
    </row>
    <row r="110" spans="13:18">
      <c r="M110" s="197" t="s">
        <v>266</v>
      </c>
      <c r="N110" s="188" t="s">
        <v>126</v>
      </c>
      <c r="O110" s="189" t="s">
        <v>127</v>
      </c>
      <c r="P110" s="197"/>
      <c r="Q110" s="188"/>
      <c r="R110" s="189"/>
    </row>
    <row r="111" spans="13:18">
      <c r="M111" s="197" t="s">
        <v>267</v>
      </c>
      <c r="N111" s="188" t="s">
        <v>126</v>
      </c>
      <c r="O111" s="189" t="s">
        <v>127</v>
      </c>
      <c r="P111" s="197"/>
      <c r="Q111" s="188"/>
      <c r="R111" s="189"/>
    </row>
    <row r="112" spans="13:18">
      <c r="M112" s="197" t="s">
        <v>268</v>
      </c>
      <c r="N112" s="188" t="s">
        <v>126</v>
      </c>
      <c r="O112" s="189" t="s">
        <v>127</v>
      </c>
      <c r="P112" s="197"/>
      <c r="Q112" s="188"/>
      <c r="R112" s="189"/>
    </row>
    <row r="113" spans="13:18">
      <c r="M113" s="197" t="s">
        <v>162</v>
      </c>
      <c r="N113" s="188" t="s">
        <v>126</v>
      </c>
      <c r="O113" s="189" t="s">
        <v>127</v>
      </c>
      <c r="P113" s="197"/>
      <c r="Q113" s="188"/>
      <c r="R113" s="189"/>
    </row>
    <row r="114" spans="13:18">
      <c r="M114" s="197" t="s">
        <v>269</v>
      </c>
      <c r="N114" s="188" t="s">
        <v>126</v>
      </c>
      <c r="O114" s="189" t="s">
        <v>127</v>
      </c>
      <c r="P114" s="197"/>
      <c r="Q114" s="188"/>
      <c r="R114" s="189"/>
    </row>
    <row r="115" spans="13:18">
      <c r="M115" s="197" t="s">
        <v>270</v>
      </c>
      <c r="N115" s="188" t="s">
        <v>126</v>
      </c>
      <c r="O115" s="189" t="s">
        <v>127</v>
      </c>
      <c r="P115" s="197"/>
      <c r="Q115" s="188"/>
      <c r="R115" s="189"/>
    </row>
    <row r="116" spans="13:18">
      <c r="M116" s="197" t="s">
        <v>271</v>
      </c>
      <c r="N116" s="188" t="s">
        <v>126</v>
      </c>
      <c r="O116" s="189" t="s">
        <v>127</v>
      </c>
      <c r="P116" s="197"/>
      <c r="Q116" s="188"/>
      <c r="R116" s="189"/>
    </row>
    <row r="117" spans="13:18">
      <c r="M117" s="197" t="s">
        <v>272</v>
      </c>
      <c r="N117" s="188" t="s">
        <v>126</v>
      </c>
      <c r="O117" s="189" t="s">
        <v>127</v>
      </c>
      <c r="P117" s="197"/>
      <c r="Q117" s="188"/>
      <c r="R117" s="189"/>
    </row>
    <row r="118" spans="13:18">
      <c r="M118" s="197" t="s">
        <v>273</v>
      </c>
      <c r="N118" s="188" t="s">
        <v>126</v>
      </c>
      <c r="O118" s="189" t="s">
        <v>127</v>
      </c>
      <c r="P118" s="197"/>
      <c r="Q118" s="188"/>
      <c r="R118" s="189"/>
    </row>
    <row r="119" spans="13:18">
      <c r="M119" s="197" t="s">
        <v>164</v>
      </c>
      <c r="N119" s="188" t="s">
        <v>126</v>
      </c>
      <c r="O119" s="189" t="s">
        <v>127</v>
      </c>
      <c r="P119" s="197"/>
      <c r="Q119" s="188"/>
      <c r="R119" s="189"/>
    </row>
    <row r="120" spans="13:18">
      <c r="M120" s="197" t="s">
        <v>274</v>
      </c>
      <c r="N120" s="188" t="s">
        <v>126</v>
      </c>
      <c r="O120" s="189" t="s">
        <v>127</v>
      </c>
      <c r="P120" s="197"/>
      <c r="Q120" s="188"/>
      <c r="R120" s="189"/>
    </row>
    <row r="121" spans="13:18">
      <c r="M121" s="197" t="s">
        <v>275</v>
      </c>
      <c r="N121" s="188" t="s">
        <v>126</v>
      </c>
      <c r="O121" s="189" t="s">
        <v>127</v>
      </c>
      <c r="P121" s="197"/>
      <c r="Q121" s="188"/>
      <c r="R121" s="189"/>
    </row>
    <row r="122" spans="13:18">
      <c r="M122" s="197" t="s">
        <v>276</v>
      </c>
      <c r="N122" s="188" t="s">
        <v>126</v>
      </c>
      <c r="O122" s="189" t="s">
        <v>127</v>
      </c>
      <c r="P122" s="197"/>
      <c r="Q122" s="188"/>
      <c r="R122" s="189"/>
    </row>
    <row r="123" spans="13:18">
      <c r="M123" s="197" t="s">
        <v>105</v>
      </c>
      <c r="N123" s="188" t="s">
        <v>126</v>
      </c>
      <c r="O123" s="189" t="s">
        <v>127</v>
      </c>
      <c r="P123" s="197"/>
      <c r="Q123" s="188"/>
      <c r="R123" s="189"/>
    </row>
    <row r="124" spans="13:18">
      <c r="M124" s="197" t="s">
        <v>277</v>
      </c>
      <c r="N124" s="188" t="s">
        <v>126</v>
      </c>
      <c r="O124" s="189" t="s">
        <v>127</v>
      </c>
      <c r="P124" s="197"/>
      <c r="Q124" s="188"/>
      <c r="R124" s="189"/>
    </row>
    <row r="125" spans="13:18">
      <c r="M125" s="197" t="s">
        <v>43</v>
      </c>
      <c r="N125" s="188" t="s">
        <v>126</v>
      </c>
      <c r="O125" s="189" t="s">
        <v>127</v>
      </c>
      <c r="P125" s="197"/>
      <c r="Q125" s="188"/>
      <c r="R125" s="189"/>
    </row>
    <row r="126" spans="13:18">
      <c r="M126" s="197" t="s">
        <v>278</v>
      </c>
      <c r="N126" s="188" t="s">
        <v>126</v>
      </c>
      <c r="O126" s="189" t="s">
        <v>127</v>
      </c>
      <c r="P126" s="197"/>
      <c r="Q126" s="188"/>
      <c r="R126" s="189"/>
    </row>
    <row r="127" spans="13:18">
      <c r="M127" s="197" t="s">
        <v>279</v>
      </c>
      <c r="N127" s="188" t="s">
        <v>126</v>
      </c>
      <c r="O127" s="189" t="s">
        <v>127</v>
      </c>
      <c r="P127" s="197"/>
      <c r="Q127" s="188"/>
      <c r="R127" s="189"/>
    </row>
    <row r="128" spans="13:18">
      <c r="M128" s="197" t="s">
        <v>280</v>
      </c>
      <c r="N128" s="188" t="s">
        <v>126</v>
      </c>
      <c r="O128" s="189" t="s">
        <v>127</v>
      </c>
      <c r="P128" s="197"/>
      <c r="Q128" s="188"/>
      <c r="R128" s="189"/>
    </row>
    <row r="129" spans="13:18">
      <c r="M129" s="197" t="s">
        <v>281</v>
      </c>
      <c r="N129" s="188" t="s">
        <v>126</v>
      </c>
      <c r="O129" s="189" t="s">
        <v>127</v>
      </c>
      <c r="P129" s="197"/>
      <c r="Q129" s="188"/>
      <c r="R129" s="189"/>
    </row>
    <row r="130" spans="13:18">
      <c r="M130" s="197" t="s">
        <v>282</v>
      </c>
      <c r="N130" s="188" t="s">
        <v>126</v>
      </c>
      <c r="O130" s="189" t="s">
        <v>127</v>
      </c>
      <c r="P130" s="197"/>
      <c r="Q130" s="188"/>
      <c r="R130" s="189"/>
    </row>
    <row r="131" spans="13:18">
      <c r="M131" s="197" t="s">
        <v>283</v>
      </c>
      <c r="N131" s="188" t="s">
        <v>126</v>
      </c>
      <c r="O131" s="189" t="s">
        <v>127</v>
      </c>
      <c r="P131" s="197"/>
      <c r="Q131" s="188"/>
      <c r="R131" s="189"/>
    </row>
    <row r="132" spans="13:18">
      <c r="M132" s="197" t="s">
        <v>284</v>
      </c>
      <c r="N132" s="188" t="s">
        <v>126</v>
      </c>
      <c r="O132" s="189" t="s">
        <v>127</v>
      </c>
      <c r="P132" s="197"/>
      <c r="Q132" s="188"/>
      <c r="R132" s="189"/>
    </row>
    <row r="133" spans="13:18">
      <c r="M133" s="197" t="s">
        <v>285</v>
      </c>
      <c r="N133" s="188" t="s">
        <v>126</v>
      </c>
      <c r="O133" s="189" t="s">
        <v>127</v>
      </c>
      <c r="P133" s="197"/>
      <c r="Q133" s="188"/>
      <c r="R133" s="189"/>
    </row>
    <row r="134" spans="13:18">
      <c r="M134" s="197" t="s">
        <v>286</v>
      </c>
      <c r="N134" s="188" t="s">
        <v>126</v>
      </c>
      <c r="O134" s="189" t="s">
        <v>127</v>
      </c>
      <c r="P134" s="197"/>
      <c r="Q134" s="188"/>
      <c r="R134" s="189"/>
    </row>
    <row r="135" spans="13:18">
      <c r="M135" s="197" t="s">
        <v>287</v>
      </c>
      <c r="N135" s="188" t="s">
        <v>126</v>
      </c>
      <c r="O135" s="189" t="s">
        <v>127</v>
      </c>
      <c r="P135" s="197"/>
      <c r="Q135" s="188"/>
      <c r="R135" s="189"/>
    </row>
    <row r="136" spans="13:18">
      <c r="M136" s="197" t="s">
        <v>288</v>
      </c>
      <c r="N136" s="188" t="s">
        <v>126</v>
      </c>
      <c r="O136" s="189" t="s">
        <v>127</v>
      </c>
      <c r="P136" s="197"/>
      <c r="Q136" s="188"/>
      <c r="R136" s="189"/>
    </row>
    <row r="137" spans="13:18">
      <c r="M137" s="197" t="s">
        <v>50</v>
      </c>
      <c r="N137" s="188" t="s">
        <v>126</v>
      </c>
      <c r="O137" s="189" t="s">
        <v>127</v>
      </c>
      <c r="P137" s="197"/>
      <c r="Q137" s="188"/>
      <c r="R137" s="189"/>
    </row>
    <row r="138" spans="13:18">
      <c r="M138" s="197" t="s">
        <v>289</v>
      </c>
      <c r="N138" s="188" t="s">
        <v>126</v>
      </c>
      <c r="O138" s="189" t="s">
        <v>127</v>
      </c>
      <c r="P138" s="197"/>
      <c r="Q138" s="188"/>
      <c r="R138" s="189"/>
    </row>
    <row r="139" spans="13:18">
      <c r="M139" s="197" t="s">
        <v>57</v>
      </c>
      <c r="N139" s="188" t="s">
        <v>126</v>
      </c>
      <c r="O139" s="189" t="s">
        <v>127</v>
      </c>
      <c r="P139" s="197"/>
      <c r="Q139" s="188"/>
      <c r="R139" s="189"/>
    </row>
    <row r="140" spans="13:18">
      <c r="M140" s="197" t="s">
        <v>290</v>
      </c>
      <c r="N140" s="188" t="s">
        <v>126</v>
      </c>
      <c r="O140" s="189" t="s">
        <v>127</v>
      </c>
      <c r="P140" s="197"/>
      <c r="Q140" s="188"/>
      <c r="R140" s="189"/>
    </row>
    <row r="141" spans="13:18">
      <c r="M141" s="197" t="s">
        <v>291</v>
      </c>
      <c r="N141" s="188" t="s">
        <v>126</v>
      </c>
      <c r="O141" s="189" t="s">
        <v>127</v>
      </c>
      <c r="P141" s="197"/>
      <c r="Q141" s="188"/>
      <c r="R141" s="189"/>
    </row>
    <row r="142" spans="13:18">
      <c r="M142" s="197" t="s">
        <v>292</v>
      </c>
      <c r="N142" s="188" t="s">
        <v>126</v>
      </c>
      <c r="O142" s="189" t="s">
        <v>127</v>
      </c>
      <c r="P142" s="197"/>
      <c r="Q142" s="188"/>
      <c r="R142" s="189"/>
    </row>
    <row r="143" spans="13:18">
      <c r="M143" s="197" t="s">
        <v>293</v>
      </c>
      <c r="N143" s="188" t="s">
        <v>126</v>
      </c>
      <c r="O143" s="189" t="s">
        <v>127</v>
      </c>
      <c r="P143" s="197"/>
      <c r="Q143" s="188"/>
      <c r="R143" s="189"/>
    </row>
    <row r="144" spans="13:18">
      <c r="M144" s="197" t="s">
        <v>62</v>
      </c>
      <c r="N144" s="188" t="s">
        <v>126</v>
      </c>
      <c r="O144" s="189" t="s">
        <v>127</v>
      </c>
      <c r="P144" s="197"/>
      <c r="Q144" s="188"/>
      <c r="R144" s="189"/>
    </row>
    <row r="145" spans="13:18">
      <c r="M145" s="197" t="s">
        <v>294</v>
      </c>
      <c r="N145" s="188" t="s">
        <v>126</v>
      </c>
      <c r="O145" s="189" t="s">
        <v>127</v>
      </c>
      <c r="P145" s="197"/>
      <c r="Q145" s="188"/>
      <c r="R145" s="189"/>
    </row>
    <row r="146" spans="13:18">
      <c r="M146" s="197" t="s">
        <v>295</v>
      </c>
      <c r="N146" s="188" t="s">
        <v>126</v>
      </c>
      <c r="O146" s="189" t="s">
        <v>127</v>
      </c>
      <c r="P146" s="197"/>
      <c r="Q146" s="188"/>
      <c r="R146" s="189"/>
    </row>
    <row r="147" spans="13:18">
      <c r="M147" s="197" t="s">
        <v>296</v>
      </c>
      <c r="N147" s="188" t="s">
        <v>126</v>
      </c>
      <c r="O147" s="189" t="s">
        <v>127</v>
      </c>
      <c r="P147" s="197"/>
      <c r="Q147" s="188"/>
      <c r="R147" s="189"/>
    </row>
    <row r="148" spans="13:18">
      <c r="M148" s="197" t="s">
        <v>297</v>
      </c>
      <c r="N148" s="188" t="s">
        <v>126</v>
      </c>
      <c r="O148" s="189" t="s">
        <v>127</v>
      </c>
      <c r="P148" s="197"/>
      <c r="Q148" s="188"/>
      <c r="R148" s="189"/>
    </row>
    <row r="149" spans="13:18">
      <c r="M149" s="197" t="s">
        <v>298</v>
      </c>
      <c r="N149" s="188" t="s">
        <v>126</v>
      </c>
      <c r="O149" s="189" t="s">
        <v>127</v>
      </c>
      <c r="P149" s="197"/>
      <c r="Q149" s="188"/>
      <c r="R149" s="189"/>
    </row>
    <row r="150" spans="13:18">
      <c r="M150" s="197" t="s">
        <v>299</v>
      </c>
      <c r="N150" s="188" t="s">
        <v>126</v>
      </c>
      <c r="O150" s="189" t="s">
        <v>127</v>
      </c>
      <c r="P150" s="197"/>
      <c r="Q150" s="188"/>
      <c r="R150" s="189"/>
    </row>
    <row r="151" spans="13:18">
      <c r="M151" s="197" t="s">
        <v>300</v>
      </c>
      <c r="N151" s="188" t="s">
        <v>126</v>
      </c>
      <c r="O151" s="189" t="s">
        <v>127</v>
      </c>
      <c r="P151" s="197"/>
      <c r="Q151" s="188"/>
      <c r="R151" s="189"/>
    </row>
    <row r="152" spans="13:18">
      <c r="M152" s="197" t="s">
        <v>301</v>
      </c>
      <c r="N152" s="188" t="s">
        <v>126</v>
      </c>
      <c r="O152" s="189" t="s">
        <v>127</v>
      </c>
      <c r="P152" s="197"/>
      <c r="Q152" s="188"/>
      <c r="R152" s="189"/>
    </row>
    <row r="153" spans="13:18">
      <c r="M153" s="197" t="s">
        <v>302</v>
      </c>
      <c r="N153" s="188" t="s">
        <v>126</v>
      </c>
      <c r="O153" s="189" t="s">
        <v>127</v>
      </c>
      <c r="P153" s="197"/>
      <c r="Q153" s="188"/>
      <c r="R153" s="189"/>
    </row>
    <row r="154" spans="13:18">
      <c r="M154" s="197" t="s">
        <v>303</v>
      </c>
      <c r="N154" s="188" t="s">
        <v>126</v>
      </c>
      <c r="O154" s="189" t="s">
        <v>127</v>
      </c>
      <c r="P154" s="197"/>
      <c r="Q154" s="188"/>
      <c r="R154" s="189"/>
    </row>
    <row r="155" spans="13:18">
      <c r="M155" s="197" t="s">
        <v>304</v>
      </c>
      <c r="N155" s="188" t="s">
        <v>126</v>
      </c>
      <c r="O155" s="189" t="s">
        <v>127</v>
      </c>
      <c r="P155" s="197"/>
      <c r="Q155" s="188"/>
      <c r="R155" s="189"/>
    </row>
    <row r="156" spans="13:18">
      <c r="M156" s="197" t="s">
        <v>69</v>
      </c>
      <c r="N156" s="188" t="s">
        <v>126</v>
      </c>
      <c r="O156" s="189" t="s">
        <v>127</v>
      </c>
      <c r="P156" s="197"/>
      <c r="Q156" s="188"/>
      <c r="R156" s="189"/>
    </row>
    <row r="157" spans="13:18">
      <c r="M157" s="197" t="s">
        <v>305</v>
      </c>
      <c r="N157" s="188" t="s">
        <v>126</v>
      </c>
      <c r="O157" s="189" t="s">
        <v>127</v>
      </c>
      <c r="P157" s="197"/>
      <c r="Q157" s="188"/>
      <c r="R157" s="189"/>
    </row>
    <row r="158" spans="13:18">
      <c r="M158" s="197" t="s">
        <v>73</v>
      </c>
      <c r="N158" s="188" t="s">
        <v>126</v>
      </c>
      <c r="O158" s="189" t="s">
        <v>127</v>
      </c>
      <c r="P158" s="197"/>
      <c r="Q158" s="188"/>
      <c r="R158" s="189"/>
    </row>
    <row r="159" spans="13:18">
      <c r="M159" s="197" t="s">
        <v>306</v>
      </c>
      <c r="N159" s="188" t="s">
        <v>126</v>
      </c>
      <c r="O159" s="189" t="s">
        <v>127</v>
      </c>
      <c r="P159" s="197"/>
      <c r="Q159" s="188"/>
      <c r="R159" s="189"/>
    </row>
    <row r="160" spans="13:18">
      <c r="M160" s="197" t="s">
        <v>307</v>
      </c>
      <c r="N160" s="188" t="s">
        <v>126</v>
      </c>
      <c r="O160" s="189" t="s">
        <v>127</v>
      </c>
      <c r="P160" s="197"/>
      <c r="Q160" s="188"/>
      <c r="R160" s="189"/>
    </row>
    <row r="161" spans="13:18">
      <c r="M161" s="197" t="s">
        <v>308</v>
      </c>
      <c r="N161" s="188" t="s">
        <v>126</v>
      </c>
      <c r="O161" s="189" t="s">
        <v>127</v>
      </c>
      <c r="P161" s="197"/>
      <c r="Q161" s="188"/>
      <c r="R161" s="189"/>
    </row>
    <row r="162" spans="13:18">
      <c r="M162" s="197" t="s">
        <v>309</v>
      </c>
      <c r="N162" s="188" t="s">
        <v>126</v>
      </c>
      <c r="O162" s="189" t="s">
        <v>127</v>
      </c>
      <c r="P162" s="197"/>
      <c r="Q162" s="188"/>
      <c r="R162" s="189"/>
    </row>
    <row r="163" spans="13:18">
      <c r="M163" s="197" t="s">
        <v>77</v>
      </c>
      <c r="N163" s="188" t="s">
        <v>126</v>
      </c>
      <c r="O163" s="189" t="s">
        <v>127</v>
      </c>
      <c r="P163" s="197"/>
      <c r="Q163" s="188"/>
      <c r="R163" s="189"/>
    </row>
    <row r="164" spans="13:18">
      <c r="M164" s="197" t="s">
        <v>310</v>
      </c>
      <c r="N164" s="188" t="s">
        <v>126</v>
      </c>
      <c r="O164" s="189" t="s">
        <v>127</v>
      </c>
      <c r="P164" s="197"/>
      <c r="Q164" s="188"/>
      <c r="R164" s="189"/>
    </row>
    <row r="165" spans="13:18">
      <c r="M165" s="197" t="s">
        <v>311</v>
      </c>
      <c r="N165" s="188" t="s">
        <v>126</v>
      </c>
      <c r="O165" s="189" t="s">
        <v>127</v>
      </c>
      <c r="P165" s="197"/>
      <c r="Q165" s="188"/>
      <c r="R165" s="189"/>
    </row>
    <row r="166" spans="13:18">
      <c r="M166" s="197" t="s">
        <v>312</v>
      </c>
      <c r="N166" s="188" t="s">
        <v>126</v>
      </c>
      <c r="O166" s="189" t="s">
        <v>127</v>
      </c>
      <c r="P166" s="197"/>
      <c r="Q166" s="188"/>
      <c r="R166" s="189"/>
    </row>
    <row r="167" spans="13:18" ht="13" thickBot="1">
      <c r="M167" s="199" t="s">
        <v>313</v>
      </c>
      <c r="N167" s="190" t="s">
        <v>126</v>
      </c>
      <c r="O167" s="191" t="s">
        <v>127</v>
      </c>
      <c r="P167" s="199"/>
      <c r="Q167" s="190"/>
      <c r="R167" s="191"/>
    </row>
  </sheetData>
  <sortState xmlns:xlrd2="http://schemas.microsoft.com/office/spreadsheetml/2017/richdata2" ref="M12:M59">
    <sortCondition ref="M11:M59"/>
  </sortState>
  <mergeCells count="3">
    <mergeCell ref="J9:L9"/>
    <mergeCell ref="M9:O9"/>
    <mergeCell ref="P9:R9"/>
  </mergeCells>
  <phoneticPr fontId="32" type="noConversion"/>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D5FB5-9C0A-4E42-B8F0-53E0D227ABE4}">
  <sheetPr codeName="Sheet5"/>
  <dimension ref="A1:D9"/>
  <sheetViews>
    <sheetView workbookViewId="0">
      <selection activeCell="G15" sqref="G15"/>
    </sheetView>
  </sheetViews>
  <sheetFormatPr defaultRowHeight="12.5"/>
  <cols>
    <col min="1" max="1" width="9.26953125" bestFit="1" customWidth="1"/>
  </cols>
  <sheetData>
    <row r="1" spans="1:4">
      <c r="A1" s="94" t="s">
        <v>314</v>
      </c>
      <c r="B1" s="94" t="s">
        <v>315</v>
      </c>
      <c r="C1" s="94" t="s">
        <v>316</v>
      </c>
      <c r="D1" s="94" t="s">
        <v>317</v>
      </c>
    </row>
    <row r="2" spans="1:4">
      <c r="A2" s="155">
        <v>2</v>
      </c>
      <c r="B2" s="155">
        <f>COUNTIF('Conveyor List'!L:L,2)</f>
        <v>143</v>
      </c>
      <c r="C2" s="155">
        <v>146</v>
      </c>
      <c r="D2" s="155">
        <f>C2-B2</f>
        <v>3</v>
      </c>
    </row>
    <row r="3" spans="1:4">
      <c r="A3" s="155">
        <v>3</v>
      </c>
      <c r="B3" s="155">
        <f>COUNTIF('Conveyor List'!L:L,3)</f>
        <v>210</v>
      </c>
      <c r="C3" s="155">
        <v>216</v>
      </c>
      <c r="D3" s="155">
        <f t="shared" ref="D3:D9" si="0">C3-B3</f>
        <v>6</v>
      </c>
    </row>
    <row r="4" spans="1:4">
      <c r="A4" s="155">
        <v>5</v>
      </c>
      <c r="B4" s="155">
        <f>COUNTIF('Conveyor List'!L:L,5)</f>
        <v>128</v>
      </c>
      <c r="C4" s="155">
        <v>128</v>
      </c>
      <c r="D4" s="155">
        <f t="shared" si="0"/>
        <v>0</v>
      </c>
    </row>
    <row r="5" spans="1:4">
      <c r="A5" s="155">
        <v>7.5</v>
      </c>
      <c r="B5" s="155">
        <f>COUNTIF('Conveyor List'!L:L,7.5)</f>
        <v>48</v>
      </c>
      <c r="C5" s="155">
        <v>53</v>
      </c>
      <c r="D5" s="155">
        <f t="shared" si="0"/>
        <v>5</v>
      </c>
    </row>
    <row r="6" spans="1:4">
      <c r="A6" s="155">
        <v>10</v>
      </c>
      <c r="B6" s="155">
        <f>COUNTIF('Conveyor List'!L:L,10)</f>
        <v>48</v>
      </c>
      <c r="C6" s="155">
        <v>49</v>
      </c>
      <c r="D6" s="155">
        <f t="shared" si="0"/>
        <v>1</v>
      </c>
    </row>
    <row r="7" spans="1:4">
      <c r="A7" s="155">
        <v>15</v>
      </c>
      <c r="B7" s="155">
        <f>COUNTIF('Conveyor List'!L:L,15)</f>
        <v>9</v>
      </c>
      <c r="C7" s="155">
        <v>11</v>
      </c>
      <c r="D7" s="155">
        <f t="shared" si="0"/>
        <v>2</v>
      </c>
    </row>
    <row r="8" spans="1:4">
      <c r="A8" s="155">
        <v>20</v>
      </c>
      <c r="B8" s="155">
        <f>COUNTIF('Conveyor List'!L:L,20)</f>
        <v>1</v>
      </c>
      <c r="C8" s="155">
        <v>3</v>
      </c>
      <c r="D8" s="155">
        <f t="shared" si="0"/>
        <v>2</v>
      </c>
    </row>
    <row r="9" spans="1:4">
      <c r="A9" s="155">
        <v>30</v>
      </c>
      <c r="B9" s="155">
        <v>2</v>
      </c>
      <c r="C9" s="155">
        <v>2</v>
      </c>
      <c r="D9" s="155">
        <f t="shared" si="0"/>
        <v>0</v>
      </c>
    </row>
  </sheetData>
  <phoneticPr fontId="3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3" tint="-0.249977111117893"/>
    <pageSetUpPr fitToPage="1"/>
  </sheetPr>
  <dimension ref="A1:Y1692"/>
  <sheetViews>
    <sheetView tabSelected="1" zoomScaleNormal="100" workbookViewId="0">
      <selection activeCell="Q23" sqref="Q23"/>
    </sheetView>
  </sheetViews>
  <sheetFormatPr defaultColWidth="9.1796875" defaultRowHeight="15.75" customHeight="1"/>
  <cols>
    <col min="1" max="1" width="33.81640625" style="116" customWidth="1"/>
    <col min="2" max="2" width="16.453125" style="116" customWidth="1"/>
    <col min="3" max="3" width="15.54296875" style="129" bestFit="1" customWidth="1"/>
    <col min="4" max="4" width="19.81640625" style="129" customWidth="1"/>
    <col min="5" max="5" width="31.81640625" style="129" customWidth="1"/>
    <col min="6" max="6" width="18.54296875" style="121" customWidth="1"/>
    <col min="7" max="7" width="22.26953125" style="134" customWidth="1"/>
    <col min="8" max="8" width="10.7265625" style="129" customWidth="1"/>
    <col min="9" max="9" width="14.26953125" style="130" customWidth="1"/>
    <col min="10" max="11" width="13.7265625" style="130" customWidth="1"/>
    <col min="12" max="12" width="13.7265625" style="116" bestFit="1" customWidth="1"/>
    <col min="13" max="13" width="8.7265625" style="116" customWidth="1"/>
    <col min="14" max="15" width="10.453125" style="116" customWidth="1"/>
    <col min="16" max="16" width="15.453125" style="116" customWidth="1"/>
    <col min="17" max="17" width="14.453125" style="131" customWidth="1"/>
    <col min="18" max="18" width="15.7265625" style="131" customWidth="1"/>
    <col min="19" max="19" width="15.81640625" style="132" bestFit="1" customWidth="1"/>
    <col min="20" max="20" width="11.26953125" style="132" customWidth="1"/>
    <col min="21" max="21" width="14.1796875" style="133" customWidth="1"/>
    <col min="22" max="22" width="11.26953125" style="133" customWidth="1"/>
    <col min="23" max="23" width="12.7265625" style="133" customWidth="1"/>
    <col min="24" max="24" width="13" style="133" customWidth="1"/>
    <col min="25" max="25" width="12.26953125" style="121" customWidth="1"/>
    <col min="26" max="16384" width="9.1796875" style="121"/>
  </cols>
  <sheetData>
    <row r="1" spans="1:25" s="128" customFormat="1" ht="15.75" customHeight="1">
      <c r="A1" s="142"/>
      <c r="B1" s="142"/>
      <c r="C1" s="143"/>
      <c r="D1" s="143"/>
      <c r="E1" s="143"/>
      <c r="F1" s="143"/>
      <c r="G1" s="144"/>
      <c r="H1" s="123"/>
      <c r="I1" s="208"/>
      <c r="J1" s="208"/>
      <c r="K1" s="157"/>
      <c r="L1" s="138"/>
      <c r="M1" s="138"/>
      <c r="N1" s="124"/>
      <c r="O1" s="124"/>
      <c r="P1" s="125"/>
      <c r="Q1" s="126"/>
      <c r="R1" s="126"/>
      <c r="S1" s="127"/>
      <c r="T1" s="127"/>
      <c r="U1" s="122"/>
      <c r="V1" s="122"/>
      <c r="W1" s="122"/>
      <c r="X1" s="122"/>
    </row>
    <row r="2" spans="1:25" s="119" customFormat="1" ht="23">
      <c r="A2" s="145" t="s">
        <v>318</v>
      </c>
      <c r="B2" s="177" t="s">
        <v>319</v>
      </c>
      <c r="C2" s="146" t="s">
        <v>29</v>
      </c>
      <c r="D2" s="185" t="s">
        <v>320</v>
      </c>
      <c r="E2" s="181" t="s">
        <v>321</v>
      </c>
      <c r="F2" s="147" t="s">
        <v>322</v>
      </c>
      <c r="G2" s="148" t="s">
        <v>323</v>
      </c>
      <c r="H2" s="150" t="s">
        <v>324</v>
      </c>
      <c r="I2" s="145" t="s">
        <v>325</v>
      </c>
      <c r="J2" s="145" t="s">
        <v>326</v>
      </c>
      <c r="K2" s="145" t="s">
        <v>327</v>
      </c>
      <c r="L2" s="145" t="s">
        <v>328</v>
      </c>
      <c r="M2" s="145" t="s">
        <v>329</v>
      </c>
      <c r="N2" s="145" t="s">
        <v>330</v>
      </c>
      <c r="O2" s="145" t="s">
        <v>331</v>
      </c>
      <c r="P2" s="145" t="s">
        <v>332</v>
      </c>
      <c r="Q2" s="145" t="s">
        <v>333</v>
      </c>
      <c r="R2" s="149" t="s">
        <v>334</v>
      </c>
      <c r="S2" s="151" t="s">
        <v>335</v>
      </c>
      <c r="T2" s="152" t="s">
        <v>336</v>
      </c>
      <c r="U2" s="153" t="s">
        <v>337</v>
      </c>
      <c r="V2" s="168" t="s">
        <v>338</v>
      </c>
      <c r="W2" s="169" t="s">
        <v>339</v>
      </c>
      <c r="X2" s="145" t="s">
        <v>340</v>
      </c>
      <c r="Y2" s="145" t="s">
        <v>341</v>
      </c>
    </row>
    <row r="3" spans="1:25" s="120" customFormat="1" ht="15.75" customHeight="1" thickBot="1">
      <c r="A3" s="178" t="s">
        <v>342</v>
      </c>
      <c r="B3" s="178" t="s">
        <v>343</v>
      </c>
      <c r="C3" s="178" t="s">
        <v>2040</v>
      </c>
      <c r="D3"/>
      <c r="E3" s="183" t="s">
        <v>2041</v>
      </c>
      <c r="F3" s="121" t="s">
        <v>2042</v>
      </c>
      <c r="G3" s="121" t="s">
        <v>344</v>
      </c>
      <c r="H3" s="116">
        <v>150</v>
      </c>
      <c r="I3" s="116" t="s">
        <v>345</v>
      </c>
      <c r="J3" s="116" t="s">
        <v>346</v>
      </c>
      <c r="K3" s="116">
        <v>25</v>
      </c>
      <c r="L3" s="116">
        <v>5</v>
      </c>
      <c r="M3" s="116" t="s">
        <v>347</v>
      </c>
      <c r="N3" s="116" t="s">
        <v>348</v>
      </c>
      <c r="O3"/>
      <c r="P3" s="116" t="s">
        <v>2043</v>
      </c>
      <c r="Q3" s="116" t="s">
        <v>349</v>
      </c>
      <c r="R3" s="116">
        <v>24</v>
      </c>
      <c r="S3" s="116">
        <v>12</v>
      </c>
      <c r="T3" s="116" t="s">
        <v>348</v>
      </c>
      <c r="U3" s="116" t="s">
        <v>347</v>
      </c>
      <c r="V3" s="116" t="s">
        <v>349</v>
      </c>
      <c r="W3" s="116" t="s">
        <v>349</v>
      </c>
      <c r="X3" s="116" t="s">
        <v>2044</v>
      </c>
      <c r="Y3" s="116"/>
    </row>
    <row r="4" spans="1:25" ht="17.25" customHeight="1">
      <c r="A4" s="116" t="s">
        <v>342</v>
      </c>
      <c r="B4" s="116" t="s">
        <v>350</v>
      </c>
      <c r="C4" s="116" t="s">
        <v>2045</v>
      </c>
      <c r="D4"/>
      <c r="E4" s="183" t="s">
        <v>2046</v>
      </c>
      <c r="F4" s="121" t="s">
        <v>2042</v>
      </c>
      <c r="G4" s="121" t="s">
        <v>351</v>
      </c>
      <c r="H4" s="116">
        <v>200</v>
      </c>
      <c r="I4" s="116" t="s">
        <v>352</v>
      </c>
      <c r="J4" s="116" t="s">
        <v>346</v>
      </c>
      <c r="K4" s="116">
        <v>25</v>
      </c>
      <c r="L4" s="116">
        <v>15</v>
      </c>
      <c r="M4" s="116" t="s">
        <v>347</v>
      </c>
      <c r="N4" s="116" t="s">
        <v>348</v>
      </c>
      <c r="O4"/>
      <c r="P4" s="116" t="s">
        <v>353</v>
      </c>
      <c r="Q4" s="116" t="s">
        <v>349</v>
      </c>
      <c r="R4" s="116">
        <v>24</v>
      </c>
      <c r="S4" s="116"/>
      <c r="T4" s="116" t="s">
        <v>348</v>
      </c>
      <c r="U4" s="116" t="s">
        <v>347</v>
      </c>
      <c r="V4" s="116" t="s">
        <v>349</v>
      </c>
      <c r="W4" s="116" t="s">
        <v>349</v>
      </c>
      <c r="X4" s="116" t="s">
        <v>354</v>
      </c>
      <c r="Y4" s="116"/>
    </row>
    <row r="5" spans="1:25" ht="15.75" customHeight="1">
      <c r="A5" s="116" t="s">
        <v>342</v>
      </c>
      <c r="B5" s="116" t="s">
        <v>350</v>
      </c>
      <c r="C5" s="116" t="s">
        <v>2047</v>
      </c>
      <c r="D5"/>
      <c r="E5" s="183" t="s">
        <v>2048</v>
      </c>
      <c r="F5" s="121" t="s">
        <v>2042</v>
      </c>
      <c r="G5" s="121" t="s">
        <v>351</v>
      </c>
      <c r="H5" s="116">
        <v>240</v>
      </c>
      <c r="I5" s="116" t="s">
        <v>345</v>
      </c>
      <c r="J5" s="116" t="s">
        <v>346</v>
      </c>
      <c r="K5" s="116">
        <v>25</v>
      </c>
      <c r="L5" s="116">
        <v>15</v>
      </c>
      <c r="M5" s="116" t="s">
        <v>347</v>
      </c>
      <c r="N5" s="116" t="s">
        <v>348</v>
      </c>
      <c r="O5"/>
      <c r="P5" s="116" t="s">
        <v>353</v>
      </c>
      <c r="Q5" s="116" t="s">
        <v>349</v>
      </c>
      <c r="R5" s="137">
        <v>24</v>
      </c>
      <c r="S5" s="135">
        <v>12</v>
      </c>
      <c r="T5" s="136"/>
      <c r="U5" s="136"/>
      <c r="V5" s="136"/>
      <c r="W5" s="136"/>
      <c r="X5" s="116"/>
      <c r="Y5" s="136"/>
    </row>
    <row r="6" spans="1:25" ht="12.5">
      <c r="A6" s="116" t="s">
        <v>342</v>
      </c>
      <c r="B6" s="116" t="s">
        <v>350</v>
      </c>
      <c r="C6" s="116" t="s">
        <v>2049</v>
      </c>
      <c r="D6"/>
      <c r="E6" s="183" t="s">
        <v>2050</v>
      </c>
      <c r="F6" s="121" t="s">
        <v>355</v>
      </c>
      <c r="G6" s="121" t="s">
        <v>356</v>
      </c>
      <c r="H6" s="116" t="s">
        <v>349</v>
      </c>
      <c r="I6" s="116" t="s">
        <v>349</v>
      </c>
      <c r="J6" s="116" t="s">
        <v>349</v>
      </c>
      <c r="K6" s="116">
        <v>25</v>
      </c>
      <c r="L6" s="116" t="s">
        <v>349</v>
      </c>
      <c r="M6" s="116" t="s">
        <v>349</v>
      </c>
      <c r="N6" s="116" t="s">
        <v>349</v>
      </c>
      <c r="O6"/>
      <c r="P6" s="116" t="s">
        <v>349</v>
      </c>
      <c r="Q6" s="116" t="s">
        <v>349</v>
      </c>
      <c r="R6" s="137">
        <v>24</v>
      </c>
      <c r="S6" s="137">
        <v>24</v>
      </c>
      <c r="T6" s="116" t="s">
        <v>349</v>
      </c>
      <c r="U6" s="116" t="s">
        <v>349</v>
      </c>
      <c r="V6" s="116" t="s">
        <v>349</v>
      </c>
      <c r="W6" s="116" t="s">
        <v>349</v>
      </c>
      <c r="X6" s="116"/>
      <c r="Y6" s="136"/>
    </row>
    <row r="7" spans="1:25" ht="12.5">
      <c r="A7" s="116" t="s">
        <v>342</v>
      </c>
      <c r="B7" s="116" t="s">
        <v>357</v>
      </c>
      <c r="C7" s="116" t="s">
        <v>2051</v>
      </c>
      <c r="D7"/>
      <c r="E7" s="183" t="s">
        <v>2052</v>
      </c>
      <c r="F7" s="121" t="s">
        <v>2042</v>
      </c>
      <c r="G7" s="121" t="s">
        <v>344</v>
      </c>
      <c r="H7" s="116">
        <v>240</v>
      </c>
      <c r="I7" s="116" t="s">
        <v>352</v>
      </c>
      <c r="J7" s="116" t="s">
        <v>346</v>
      </c>
      <c r="K7" s="116">
        <v>25</v>
      </c>
      <c r="L7" s="116">
        <v>15</v>
      </c>
      <c r="M7" s="116" t="s">
        <v>347</v>
      </c>
      <c r="N7" s="116" t="s">
        <v>348</v>
      </c>
      <c r="O7"/>
      <c r="P7" s="116" t="s">
        <v>2043</v>
      </c>
      <c r="Q7" s="116" t="s">
        <v>349</v>
      </c>
      <c r="R7" s="137">
        <v>24</v>
      </c>
      <c r="S7" s="135">
        <v>12</v>
      </c>
      <c r="T7" s="135" t="s">
        <v>348</v>
      </c>
      <c r="U7" s="136" t="s">
        <v>347</v>
      </c>
      <c r="V7" s="136" t="s">
        <v>347</v>
      </c>
      <c r="W7" s="116" t="s">
        <v>358</v>
      </c>
      <c r="X7" s="116"/>
      <c r="Y7" s="136"/>
    </row>
    <row r="8" spans="1:25" ht="12.5">
      <c r="A8" s="116" t="s">
        <v>342</v>
      </c>
      <c r="B8" s="116" t="s">
        <v>357</v>
      </c>
      <c r="C8" s="116" t="s">
        <v>2053</v>
      </c>
      <c r="D8"/>
      <c r="E8" s="183" t="s">
        <v>2054</v>
      </c>
      <c r="F8" s="121" t="s">
        <v>359</v>
      </c>
      <c r="G8" s="121" t="s">
        <v>356</v>
      </c>
      <c r="H8" s="116" t="s">
        <v>349</v>
      </c>
      <c r="I8" s="116" t="s">
        <v>349</v>
      </c>
      <c r="J8" s="116" t="s">
        <v>349</v>
      </c>
      <c r="K8" s="116">
        <v>25</v>
      </c>
      <c r="L8" s="116" t="s">
        <v>349</v>
      </c>
      <c r="M8" s="116" t="s">
        <v>349</v>
      </c>
      <c r="N8" s="116" t="s">
        <v>349</v>
      </c>
      <c r="O8"/>
      <c r="P8" s="116" t="s">
        <v>349</v>
      </c>
      <c r="Q8" s="116" t="s">
        <v>349</v>
      </c>
      <c r="R8" s="137">
        <v>24</v>
      </c>
      <c r="S8" s="137">
        <v>24</v>
      </c>
      <c r="T8" s="116" t="s">
        <v>349</v>
      </c>
      <c r="U8" s="116" t="s">
        <v>349</v>
      </c>
      <c r="V8" s="116" t="s">
        <v>349</v>
      </c>
      <c r="W8" s="116" t="s">
        <v>349</v>
      </c>
      <c r="X8" s="116"/>
      <c r="Y8" s="136"/>
    </row>
    <row r="9" spans="1:25" ht="12.5">
      <c r="A9" s="116" t="s">
        <v>342</v>
      </c>
      <c r="B9" s="116" t="s">
        <v>357</v>
      </c>
      <c r="C9" s="116" t="s">
        <v>2055</v>
      </c>
      <c r="D9"/>
      <c r="E9" s="183" t="s">
        <v>2056</v>
      </c>
      <c r="F9" s="121" t="s">
        <v>359</v>
      </c>
      <c r="G9" s="121" t="s">
        <v>356</v>
      </c>
      <c r="H9" s="116" t="s">
        <v>349</v>
      </c>
      <c r="I9" s="116" t="s">
        <v>349</v>
      </c>
      <c r="J9" s="116" t="s">
        <v>349</v>
      </c>
      <c r="K9" s="116">
        <v>25</v>
      </c>
      <c r="L9" s="116" t="s">
        <v>349</v>
      </c>
      <c r="M9" s="116" t="s">
        <v>349</v>
      </c>
      <c r="N9" s="116" t="s">
        <v>349</v>
      </c>
      <c r="O9"/>
      <c r="P9" s="116" t="s">
        <v>349</v>
      </c>
      <c r="Q9" s="116" t="s">
        <v>349</v>
      </c>
      <c r="R9" s="137">
        <v>24</v>
      </c>
      <c r="S9" s="137">
        <v>24</v>
      </c>
      <c r="T9" s="116" t="s">
        <v>349</v>
      </c>
      <c r="U9" s="116" t="s">
        <v>349</v>
      </c>
      <c r="V9" s="116" t="s">
        <v>349</v>
      </c>
      <c r="W9" s="116" t="s">
        <v>349</v>
      </c>
      <c r="X9" s="116"/>
      <c r="Y9" s="136"/>
    </row>
    <row r="10" spans="1:25" ht="12.5">
      <c r="A10" s="116" t="s">
        <v>342</v>
      </c>
      <c r="B10" s="116" t="s">
        <v>357</v>
      </c>
      <c r="C10" s="116" t="s">
        <v>2057</v>
      </c>
      <c r="D10"/>
      <c r="E10" s="183" t="s">
        <v>2058</v>
      </c>
      <c r="F10" s="121" t="s">
        <v>359</v>
      </c>
      <c r="G10" s="121" t="s">
        <v>356</v>
      </c>
      <c r="H10" s="116" t="s">
        <v>349</v>
      </c>
      <c r="I10" s="116" t="s">
        <v>349</v>
      </c>
      <c r="J10" s="116" t="s">
        <v>349</v>
      </c>
      <c r="K10" s="116">
        <v>25</v>
      </c>
      <c r="L10" s="116" t="s">
        <v>349</v>
      </c>
      <c r="M10" s="116" t="s">
        <v>349</v>
      </c>
      <c r="N10" s="116" t="s">
        <v>349</v>
      </c>
      <c r="O10"/>
      <c r="P10" s="116" t="s">
        <v>349</v>
      </c>
      <c r="Q10" s="116" t="s">
        <v>349</v>
      </c>
      <c r="R10" s="137">
        <v>24</v>
      </c>
      <c r="S10" s="137">
        <v>24</v>
      </c>
      <c r="T10" s="116" t="s">
        <v>349</v>
      </c>
      <c r="U10" s="116" t="s">
        <v>349</v>
      </c>
      <c r="V10" s="116" t="s">
        <v>349</v>
      </c>
      <c r="W10" s="116" t="s">
        <v>349</v>
      </c>
      <c r="X10" s="116"/>
      <c r="Y10" s="136"/>
    </row>
    <row r="11" spans="1:25" ht="12.5">
      <c r="A11" s="116" t="s">
        <v>342</v>
      </c>
      <c r="B11" s="116" t="s">
        <v>357</v>
      </c>
      <c r="C11" s="116" t="s">
        <v>2059</v>
      </c>
      <c r="D11"/>
      <c r="E11" s="183" t="s">
        <v>2060</v>
      </c>
      <c r="F11" s="121" t="s">
        <v>359</v>
      </c>
      <c r="G11" s="121" t="s">
        <v>356</v>
      </c>
      <c r="H11" s="116" t="s">
        <v>349</v>
      </c>
      <c r="I11" s="116" t="s">
        <v>349</v>
      </c>
      <c r="J11" s="116" t="s">
        <v>349</v>
      </c>
      <c r="K11" s="116">
        <v>25</v>
      </c>
      <c r="L11" s="116" t="s">
        <v>349</v>
      </c>
      <c r="M11" s="116" t="s">
        <v>349</v>
      </c>
      <c r="N11" s="116" t="s">
        <v>349</v>
      </c>
      <c r="O11"/>
      <c r="P11" s="116" t="s">
        <v>349</v>
      </c>
      <c r="Q11" s="116" t="s">
        <v>349</v>
      </c>
      <c r="R11" s="137">
        <v>24</v>
      </c>
      <c r="S11" s="137">
        <v>24</v>
      </c>
      <c r="T11" s="116" t="s">
        <v>349</v>
      </c>
      <c r="U11" s="116" t="s">
        <v>349</v>
      </c>
      <c r="V11" s="116" t="s">
        <v>349</v>
      </c>
      <c r="W11" s="116" t="s">
        <v>349</v>
      </c>
      <c r="X11" s="116"/>
      <c r="Y11" s="136"/>
    </row>
    <row r="12" spans="1:25" ht="12.5">
      <c r="A12" s="116" t="s">
        <v>342</v>
      </c>
      <c r="B12" s="116" t="s">
        <v>357</v>
      </c>
      <c r="C12" s="116" t="s">
        <v>2061</v>
      </c>
      <c r="D12"/>
      <c r="E12" s="183" t="s">
        <v>2062</v>
      </c>
      <c r="F12" s="121" t="s">
        <v>360</v>
      </c>
      <c r="G12" s="121" t="s">
        <v>361</v>
      </c>
      <c r="H12" s="116" t="s">
        <v>349</v>
      </c>
      <c r="I12" s="116" t="s">
        <v>349</v>
      </c>
      <c r="J12" s="116" t="s">
        <v>349</v>
      </c>
      <c r="K12" s="116" t="s">
        <v>349</v>
      </c>
      <c r="L12" s="116" t="s">
        <v>349</v>
      </c>
      <c r="M12" s="116" t="s">
        <v>349</v>
      </c>
      <c r="N12" s="116" t="s">
        <v>349</v>
      </c>
      <c r="O12"/>
      <c r="P12" s="116" t="s">
        <v>349</v>
      </c>
      <c r="Q12" s="116" t="s">
        <v>349</v>
      </c>
      <c r="R12" s="116" t="s">
        <v>349</v>
      </c>
      <c r="S12" s="116" t="s">
        <v>349</v>
      </c>
      <c r="T12" s="116" t="s">
        <v>349</v>
      </c>
      <c r="U12" s="116" t="s">
        <v>349</v>
      </c>
      <c r="V12" s="116" t="s">
        <v>349</v>
      </c>
      <c r="W12" s="116" t="s">
        <v>349</v>
      </c>
      <c r="X12" s="116"/>
      <c r="Y12" s="136"/>
    </row>
    <row r="13" spans="1:25" ht="12.5">
      <c r="A13" s="116" t="s">
        <v>342</v>
      </c>
      <c r="B13" s="116" t="s">
        <v>357</v>
      </c>
      <c r="C13" s="116" t="s">
        <v>2063</v>
      </c>
      <c r="D13"/>
      <c r="E13" s="183" t="s">
        <v>2064</v>
      </c>
      <c r="F13" s="121" t="s">
        <v>360</v>
      </c>
      <c r="G13" s="121" t="s">
        <v>361</v>
      </c>
      <c r="H13" s="116" t="s">
        <v>349</v>
      </c>
      <c r="I13" s="116" t="s">
        <v>349</v>
      </c>
      <c r="J13" s="116" t="s">
        <v>349</v>
      </c>
      <c r="K13" s="116" t="s">
        <v>349</v>
      </c>
      <c r="L13" s="116" t="s">
        <v>349</v>
      </c>
      <c r="M13" s="116" t="s">
        <v>349</v>
      </c>
      <c r="N13" s="116" t="s">
        <v>349</v>
      </c>
      <c r="O13"/>
      <c r="P13" s="116" t="s">
        <v>349</v>
      </c>
      <c r="Q13" s="116" t="s">
        <v>349</v>
      </c>
      <c r="R13" s="116" t="s">
        <v>349</v>
      </c>
      <c r="S13" s="116" t="s">
        <v>349</v>
      </c>
      <c r="T13" s="116" t="s">
        <v>349</v>
      </c>
      <c r="U13" s="116" t="s">
        <v>349</v>
      </c>
      <c r="V13" s="116" t="s">
        <v>349</v>
      </c>
      <c r="W13" s="116" t="s">
        <v>349</v>
      </c>
      <c r="X13" s="116"/>
      <c r="Y13" s="136"/>
    </row>
    <row r="14" spans="1:25" ht="12.5">
      <c r="A14" s="116" t="s">
        <v>342</v>
      </c>
      <c r="B14" s="116" t="s">
        <v>357</v>
      </c>
      <c r="C14" s="116" t="s">
        <v>2065</v>
      </c>
      <c r="D14"/>
      <c r="E14" s="183" t="s">
        <v>2066</v>
      </c>
      <c r="F14" s="121" t="s">
        <v>360</v>
      </c>
      <c r="G14" s="121" t="s">
        <v>361</v>
      </c>
      <c r="H14" s="116" t="s">
        <v>349</v>
      </c>
      <c r="I14" s="116" t="s">
        <v>349</v>
      </c>
      <c r="J14" s="116" t="s">
        <v>349</v>
      </c>
      <c r="K14" s="116" t="s">
        <v>349</v>
      </c>
      <c r="L14" s="116" t="s">
        <v>349</v>
      </c>
      <c r="M14" s="116" t="s">
        <v>349</v>
      </c>
      <c r="N14" s="116" t="s">
        <v>349</v>
      </c>
      <c r="O14"/>
      <c r="P14" s="116" t="s">
        <v>349</v>
      </c>
      <c r="Q14" s="116" t="s">
        <v>349</v>
      </c>
      <c r="R14" s="116" t="s">
        <v>349</v>
      </c>
      <c r="S14" s="116" t="s">
        <v>349</v>
      </c>
      <c r="T14" s="116" t="s">
        <v>349</v>
      </c>
      <c r="U14" s="116" t="s">
        <v>349</v>
      </c>
      <c r="V14" s="116" t="s">
        <v>349</v>
      </c>
      <c r="W14" s="116" t="s">
        <v>349</v>
      </c>
      <c r="X14" s="116"/>
      <c r="Y14" s="136"/>
    </row>
    <row r="15" spans="1:25" ht="12.5">
      <c r="A15" s="116" t="s">
        <v>342</v>
      </c>
      <c r="B15" s="116" t="s">
        <v>357</v>
      </c>
      <c r="C15" s="116" t="s">
        <v>2067</v>
      </c>
      <c r="D15"/>
      <c r="E15" s="183" t="s">
        <v>2068</v>
      </c>
      <c r="F15" s="121" t="s">
        <v>360</v>
      </c>
      <c r="G15" s="121" t="s">
        <v>361</v>
      </c>
      <c r="H15" s="116" t="s">
        <v>349</v>
      </c>
      <c r="I15" s="116" t="s">
        <v>349</v>
      </c>
      <c r="J15" s="116" t="s">
        <v>349</v>
      </c>
      <c r="K15" s="116" t="s">
        <v>349</v>
      </c>
      <c r="L15" s="116" t="s">
        <v>349</v>
      </c>
      <c r="M15" s="116" t="s">
        <v>349</v>
      </c>
      <c r="N15" s="116" t="s">
        <v>349</v>
      </c>
      <c r="O15"/>
      <c r="P15" s="116" t="s">
        <v>349</v>
      </c>
      <c r="Q15" s="116" t="s">
        <v>349</v>
      </c>
      <c r="R15" s="116" t="s">
        <v>349</v>
      </c>
      <c r="S15" s="116" t="s">
        <v>349</v>
      </c>
      <c r="T15" s="116" t="s">
        <v>349</v>
      </c>
      <c r="U15" s="116" t="s">
        <v>349</v>
      </c>
      <c r="V15" s="116" t="s">
        <v>349</v>
      </c>
      <c r="W15" s="116" t="s">
        <v>349</v>
      </c>
      <c r="X15" s="116"/>
      <c r="Y15" s="136"/>
    </row>
    <row r="16" spans="1:25" ht="12.5">
      <c r="A16" s="116" t="s">
        <v>342</v>
      </c>
      <c r="B16" s="116" t="s">
        <v>357</v>
      </c>
      <c r="C16" s="116" t="s">
        <v>2069</v>
      </c>
      <c r="D16"/>
      <c r="E16" s="183" t="s">
        <v>2070</v>
      </c>
      <c r="F16" s="121" t="s">
        <v>362</v>
      </c>
      <c r="G16" s="121" t="s">
        <v>356</v>
      </c>
      <c r="H16" s="116" t="s">
        <v>349</v>
      </c>
      <c r="I16" s="116" t="s">
        <v>349</v>
      </c>
      <c r="J16" s="116" t="s">
        <v>349</v>
      </c>
      <c r="K16" s="116">
        <v>25</v>
      </c>
      <c r="L16" s="116" t="s">
        <v>349</v>
      </c>
      <c r="M16" s="116" t="s">
        <v>349</v>
      </c>
      <c r="N16" s="116" t="s">
        <v>349</v>
      </c>
      <c r="O16"/>
      <c r="P16" s="116" t="s">
        <v>349</v>
      </c>
      <c r="Q16" s="116" t="s">
        <v>349</v>
      </c>
      <c r="R16" s="137">
        <v>24</v>
      </c>
      <c r="S16" s="137">
        <v>24</v>
      </c>
      <c r="T16" s="116" t="s">
        <v>349</v>
      </c>
      <c r="U16" s="116" t="s">
        <v>349</v>
      </c>
      <c r="V16" s="116" t="s">
        <v>349</v>
      </c>
      <c r="W16" s="116" t="s">
        <v>349</v>
      </c>
      <c r="X16" s="116"/>
      <c r="Y16" s="136"/>
    </row>
    <row r="17" spans="1:25" ht="12.5">
      <c r="A17" s="116" t="s">
        <v>342</v>
      </c>
      <c r="B17" s="116" t="s">
        <v>343</v>
      </c>
      <c r="C17" s="116" t="s">
        <v>2071</v>
      </c>
      <c r="D17"/>
      <c r="E17" s="183" t="s">
        <v>2072</v>
      </c>
      <c r="F17" s="121" t="s">
        <v>2042</v>
      </c>
      <c r="G17" s="121" t="s">
        <v>344</v>
      </c>
      <c r="H17" s="116">
        <v>150</v>
      </c>
      <c r="I17" s="116" t="s">
        <v>345</v>
      </c>
      <c r="J17" s="116" t="s">
        <v>346</v>
      </c>
      <c r="K17" s="116">
        <v>25</v>
      </c>
      <c r="L17" s="116">
        <v>5</v>
      </c>
      <c r="M17" s="116" t="s">
        <v>347</v>
      </c>
      <c r="N17" s="116" t="s">
        <v>348</v>
      </c>
      <c r="O17"/>
      <c r="P17" s="116" t="s">
        <v>2043</v>
      </c>
      <c r="Q17" s="116" t="s">
        <v>349</v>
      </c>
      <c r="R17" s="137">
        <v>24</v>
      </c>
      <c r="S17" s="135">
        <v>12</v>
      </c>
      <c r="T17" s="135" t="s">
        <v>348</v>
      </c>
      <c r="U17" s="136" t="s">
        <v>347</v>
      </c>
      <c r="V17" s="116" t="s">
        <v>349</v>
      </c>
      <c r="W17" s="116" t="s">
        <v>349</v>
      </c>
      <c r="X17" s="116" t="s">
        <v>354</v>
      </c>
      <c r="Y17" s="136"/>
    </row>
    <row r="18" spans="1:25" ht="12.5">
      <c r="A18" s="116" t="s">
        <v>342</v>
      </c>
      <c r="B18" s="116" t="s">
        <v>343</v>
      </c>
      <c r="C18" s="116" t="s">
        <v>2073</v>
      </c>
      <c r="D18"/>
      <c r="E18" s="183" t="s">
        <v>2074</v>
      </c>
      <c r="F18" s="121" t="s">
        <v>2042</v>
      </c>
      <c r="G18" s="121" t="s">
        <v>351</v>
      </c>
      <c r="H18" s="116">
        <v>200</v>
      </c>
      <c r="I18" s="116" t="s">
        <v>345</v>
      </c>
      <c r="J18" s="116" t="s">
        <v>346</v>
      </c>
      <c r="K18" s="116">
        <v>25</v>
      </c>
      <c r="L18" s="116">
        <v>5</v>
      </c>
      <c r="M18" s="116" t="s">
        <v>347</v>
      </c>
      <c r="N18" s="116" t="s">
        <v>348</v>
      </c>
      <c r="O18"/>
      <c r="P18" s="116" t="s">
        <v>353</v>
      </c>
      <c r="Q18" s="116" t="s">
        <v>349</v>
      </c>
      <c r="R18" s="137">
        <v>24</v>
      </c>
      <c r="S18" s="135">
        <v>12</v>
      </c>
      <c r="T18" s="135" t="s">
        <v>347</v>
      </c>
      <c r="U18" s="136" t="s">
        <v>347</v>
      </c>
      <c r="V18" s="116" t="s">
        <v>349</v>
      </c>
      <c r="W18" s="116" t="s">
        <v>349</v>
      </c>
      <c r="X18" s="116" t="s">
        <v>354</v>
      </c>
      <c r="Y18" s="136"/>
    </row>
    <row r="19" spans="1:25" ht="12.5">
      <c r="A19" s="116" t="s">
        <v>342</v>
      </c>
      <c r="B19" s="116" t="s">
        <v>363</v>
      </c>
      <c r="C19" s="116" t="s">
        <v>2075</v>
      </c>
      <c r="D19"/>
      <c r="E19" s="183" t="s">
        <v>2076</v>
      </c>
      <c r="F19" s="121" t="s">
        <v>2042</v>
      </c>
      <c r="G19" s="121" t="s">
        <v>344</v>
      </c>
      <c r="H19" s="116">
        <v>240</v>
      </c>
      <c r="I19" s="116" t="s">
        <v>345</v>
      </c>
      <c r="J19" s="116" t="s">
        <v>346</v>
      </c>
      <c r="K19" s="116">
        <v>25</v>
      </c>
      <c r="L19" s="116">
        <v>10</v>
      </c>
      <c r="M19" s="116" t="s">
        <v>347</v>
      </c>
      <c r="N19" s="116" t="s">
        <v>348</v>
      </c>
      <c r="O19"/>
      <c r="P19" s="116" t="s">
        <v>2043</v>
      </c>
      <c r="Q19" s="116" t="s">
        <v>349</v>
      </c>
      <c r="R19" s="137">
        <v>24</v>
      </c>
      <c r="S19" s="135">
        <v>12</v>
      </c>
      <c r="T19" s="135" t="s">
        <v>347</v>
      </c>
      <c r="U19" s="136" t="s">
        <v>347</v>
      </c>
      <c r="V19" s="116" t="s">
        <v>349</v>
      </c>
      <c r="W19" s="116" t="s">
        <v>349</v>
      </c>
      <c r="X19" s="116"/>
      <c r="Y19" s="136"/>
    </row>
    <row r="20" spans="1:25" ht="12.5">
      <c r="A20" s="116" t="s">
        <v>342</v>
      </c>
      <c r="B20" s="116" t="s">
        <v>364</v>
      </c>
      <c r="C20" s="116" t="s">
        <v>2077</v>
      </c>
      <c r="D20"/>
      <c r="E20" s="183" t="s">
        <v>2078</v>
      </c>
      <c r="F20" s="121" t="s">
        <v>2042</v>
      </c>
      <c r="G20" s="121" t="s">
        <v>351</v>
      </c>
      <c r="H20" s="116">
        <v>240</v>
      </c>
      <c r="I20" s="116" t="s">
        <v>352</v>
      </c>
      <c r="J20" s="116" t="s">
        <v>346</v>
      </c>
      <c r="K20" s="116">
        <v>25</v>
      </c>
      <c r="L20" s="116">
        <v>10</v>
      </c>
      <c r="M20" s="116" t="s">
        <v>347</v>
      </c>
      <c r="N20" s="116" t="s">
        <v>348</v>
      </c>
      <c r="O20"/>
      <c r="P20" s="116" t="s">
        <v>353</v>
      </c>
      <c r="Q20" s="116" t="s">
        <v>349</v>
      </c>
      <c r="R20" s="137">
        <v>24</v>
      </c>
      <c r="S20" s="176" t="s">
        <v>2079</v>
      </c>
      <c r="T20" s="135" t="s">
        <v>348</v>
      </c>
      <c r="U20" s="136" t="s">
        <v>347</v>
      </c>
      <c r="V20" s="116" t="s">
        <v>349</v>
      </c>
      <c r="W20" s="116" t="s">
        <v>349</v>
      </c>
      <c r="X20" s="116"/>
      <c r="Y20" s="136"/>
    </row>
    <row r="21" spans="1:25" ht="12.5">
      <c r="A21" s="116" t="s">
        <v>342</v>
      </c>
      <c r="B21" s="116" t="s">
        <v>364</v>
      </c>
      <c r="C21" s="116" t="s">
        <v>2080</v>
      </c>
      <c r="D21"/>
      <c r="E21" s="183" t="s">
        <v>2081</v>
      </c>
      <c r="F21" s="121" t="s">
        <v>355</v>
      </c>
      <c r="G21" s="121" t="s">
        <v>356</v>
      </c>
      <c r="H21" s="116" t="s">
        <v>349</v>
      </c>
      <c r="I21" s="116" t="s">
        <v>349</v>
      </c>
      <c r="J21" s="116" t="s">
        <v>349</v>
      </c>
      <c r="K21" s="116">
        <v>25</v>
      </c>
      <c r="L21" s="116" t="s">
        <v>349</v>
      </c>
      <c r="M21" s="116" t="s">
        <v>349</v>
      </c>
      <c r="N21" s="116" t="s">
        <v>349</v>
      </c>
      <c r="O21"/>
      <c r="P21" s="116" t="s">
        <v>349</v>
      </c>
      <c r="Q21" s="116" t="s">
        <v>349</v>
      </c>
      <c r="R21" s="137">
        <v>24</v>
      </c>
      <c r="S21" s="137">
        <v>24</v>
      </c>
      <c r="T21" s="116" t="s">
        <v>349</v>
      </c>
      <c r="U21" s="116" t="s">
        <v>349</v>
      </c>
      <c r="V21" s="116" t="s">
        <v>349</v>
      </c>
      <c r="W21" s="116" t="s">
        <v>349</v>
      </c>
      <c r="X21" s="116"/>
      <c r="Y21" s="136"/>
    </row>
    <row r="22" spans="1:25" ht="12.5">
      <c r="A22" s="116" t="s">
        <v>342</v>
      </c>
      <c r="B22" s="116" t="s">
        <v>364</v>
      </c>
      <c r="C22" s="116" t="s">
        <v>2082</v>
      </c>
      <c r="D22"/>
      <c r="E22" s="183" t="s">
        <v>2083</v>
      </c>
      <c r="F22" s="121" t="s">
        <v>2042</v>
      </c>
      <c r="G22" s="121" t="s">
        <v>351</v>
      </c>
      <c r="H22" s="116">
        <v>240</v>
      </c>
      <c r="I22" s="116" t="s">
        <v>345</v>
      </c>
      <c r="J22" s="116" t="s">
        <v>346</v>
      </c>
      <c r="K22" s="116">
        <v>25</v>
      </c>
      <c r="L22" s="116">
        <v>10</v>
      </c>
      <c r="M22" s="116" t="s">
        <v>347</v>
      </c>
      <c r="N22" s="116" t="s">
        <v>348</v>
      </c>
      <c r="O22"/>
      <c r="P22" s="116" t="s">
        <v>353</v>
      </c>
      <c r="Q22" s="116" t="s">
        <v>349</v>
      </c>
      <c r="R22" s="137">
        <v>24</v>
      </c>
      <c r="S22" s="176" t="s">
        <v>2079</v>
      </c>
      <c r="T22" s="135" t="s">
        <v>348</v>
      </c>
      <c r="U22" s="136" t="s">
        <v>347</v>
      </c>
      <c r="V22" s="116" t="s">
        <v>349</v>
      </c>
      <c r="W22" s="116" t="s">
        <v>349</v>
      </c>
      <c r="X22" s="116" t="s">
        <v>354</v>
      </c>
      <c r="Y22" s="136"/>
    </row>
    <row r="23" spans="1:25" ht="12.5">
      <c r="A23" s="116" t="s">
        <v>342</v>
      </c>
      <c r="B23" s="116" t="s">
        <v>364</v>
      </c>
      <c r="C23" s="116" t="s">
        <v>2084</v>
      </c>
      <c r="D23"/>
      <c r="E23" s="183" t="s">
        <v>2085</v>
      </c>
      <c r="F23" s="121" t="s">
        <v>2042</v>
      </c>
      <c r="G23" s="121" t="s">
        <v>351</v>
      </c>
      <c r="H23" s="116">
        <v>240</v>
      </c>
      <c r="I23" s="116" t="s">
        <v>345</v>
      </c>
      <c r="J23" s="116" t="s">
        <v>346</v>
      </c>
      <c r="K23" s="116">
        <v>25</v>
      </c>
      <c r="L23" s="116">
        <v>20</v>
      </c>
      <c r="M23" s="116" t="s">
        <v>347</v>
      </c>
      <c r="N23" s="116" t="s">
        <v>348</v>
      </c>
      <c r="O23"/>
      <c r="P23" s="116" t="s">
        <v>353</v>
      </c>
      <c r="Q23" s="116" t="s">
        <v>349</v>
      </c>
      <c r="R23" s="137">
        <v>24</v>
      </c>
      <c r="S23" s="176" t="s">
        <v>2079</v>
      </c>
      <c r="T23" s="135" t="s">
        <v>348</v>
      </c>
      <c r="U23" s="136" t="s">
        <v>347</v>
      </c>
      <c r="V23" s="116" t="s">
        <v>349</v>
      </c>
      <c r="W23" s="116" t="s">
        <v>349</v>
      </c>
      <c r="X23" s="116" t="s">
        <v>354</v>
      </c>
      <c r="Y23" s="136"/>
    </row>
    <row r="24" spans="1:25" ht="12.5">
      <c r="A24" s="116" t="s">
        <v>342</v>
      </c>
      <c r="B24" s="116" t="s">
        <v>365</v>
      </c>
      <c r="C24" s="116" t="s">
        <v>2086</v>
      </c>
      <c r="D24"/>
      <c r="E24" s="183" t="s">
        <v>2087</v>
      </c>
      <c r="F24" s="121" t="s">
        <v>2042</v>
      </c>
      <c r="G24" s="121" t="s">
        <v>351</v>
      </c>
      <c r="H24" s="116">
        <v>240</v>
      </c>
      <c r="I24" s="116" t="s">
        <v>345</v>
      </c>
      <c r="J24" s="116" t="s">
        <v>346</v>
      </c>
      <c r="K24" s="116">
        <v>25</v>
      </c>
      <c r="L24" s="116">
        <v>15</v>
      </c>
      <c r="M24" s="116" t="s">
        <v>347</v>
      </c>
      <c r="N24" s="116" t="s">
        <v>348</v>
      </c>
      <c r="O24"/>
      <c r="P24" s="116" t="s">
        <v>353</v>
      </c>
      <c r="Q24" s="116" t="s">
        <v>349</v>
      </c>
      <c r="R24" s="137">
        <v>24</v>
      </c>
      <c r="S24" s="176" t="s">
        <v>2079</v>
      </c>
      <c r="T24" s="135" t="s">
        <v>348</v>
      </c>
      <c r="U24" s="136" t="s">
        <v>347</v>
      </c>
      <c r="V24" s="116" t="s">
        <v>349</v>
      </c>
      <c r="W24" s="116" t="s">
        <v>349</v>
      </c>
      <c r="X24" s="116" t="s">
        <v>354</v>
      </c>
      <c r="Y24" s="136"/>
    </row>
    <row r="25" spans="1:25" ht="12.5">
      <c r="A25" s="116" t="s">
        <v>342</v>
      </c>
      <c r="B25" s="116" t="s">
        <v>365</v>
      </c>
      <c r="C25" s="116" t="s">
        <v>2088</v>
      </c>
      <c r="D25"/>
      <c r="E25" s="183" t="s">
        <v>2089</v>
      </c>
      <c r="F25" s="121" t="s">
        <v>2042</v>
      </c>
      <c r="G25" s="121" t="s">
        <v>351</v>
      </c>
      <c r="H25" s="116">
        <v>240</v>
      </c>
      <c r="I25" s="116" t="s">
        <v>345</v>
      </c>
      <c r="J25" s="116" t="s">
        <v>346</v>
      </c>
      <c r="K25" s="116">
        <v>25</v>
      </c>
      <c r="L25" s="116">
        <v>15</v>
      </c>
      <c r="M25" s="116" t="s">
        <v>347</v>
      </c>
      <c r="N25" s="116" t="s">
        <v>348</v>
      </c>
      <c r="O25"/>
      <c r="P25" s="116" t="s">
        <v>353</v>
      </c>
      <c r="Q25" s="116" t="s">
        <v>349</v>
      </c>
      <c r="R25" s="137">
        <v>24</v>
      </c>
      <c r="S25" s="135">
        <v>12</v>
      </c>
      <c r="T25" s="135" t="s">
        <v>348</v>
      </c>
      <c r="U25" s="136" t="s">
        <v>347</v>
      </c>
      <c r="V25" s="116" t="s">
        <v>349</v>
      </c>
      <c r="W25" s="116" t="s">
        <v>349</v>
      </c>
      <c r="X25" s="116" t="s">
        <v>354</v>
      </c>
      <c r="Y25" s="136"/>
    </row>
    <row r="26" spans="1:25" ht="12.5">
      <c r="A26" s="116" t="s">
        <v>342</v>
      </c>
      <c r="B26" s="116" t="s">
        <v>366</v>
      </c>
      <c r="C26" s="116" t="s">
        <v>2090</v>
      </c>
      <c r="D26"/>
      <c r="E26" s="183" t="s">
        <v>2091</v>
      </c>
      <c r="F26" s="121" t="s">
        <v>355</v>
      </c>
      <c r="G26" s="121" t="s">
        <v>356</v>
      </c>
      <c r="H26" s="116" t="s">
        <v>349</v>
      </c>
      <c r="I26" s="116" t="s">
        <v>349</v>
      </c>
      <c r="J26" s="116" t="s">
        <v>349</v>
      </c>
      <c r="K26" s="116">
        <v>25</v>
      </c>
      <c r="L26" s="116" t="s">
        <v>349</v>
      </c>
      <c r="M26" s="116" t="s">
        <v>349</v>
      </c>
      <c r="N26" s="116" t="s">
        <v>349</v>
      </c>
      <c r="O26"/>
      <c r="P26" s="116" t="s">
        <v>349</v>
      </c>
      <c r="Q26" s="116" t="s">
        <v>349</v>
      </c>
      <c r="R26" s="137">
        <v>24</v>
      </c>
      <c r="S26" s="137">
        <v>24</v>
      </c>
      <c r="T26" s="116" t="s">
        <v>349</v>
      </c>
      <c r="U26" s="116" t="s">
        <v>349</v>
      </c>
      <c r="V26" s="116" t="s">
        <v>349</v>
      </c>
      <c r="W26" s="116" t="s">
        <v>349</v>
      </c>
      <c r="X26" s="116"/>
      <c r="Y26" s="136"/>
    </row>
    <row r="27" spans="1:25" ht="12.5">
      <c r="A27" s="116" t="s">
        <v>342</v>
      </c>
      <c r="B27" s="116" t="s">
        <v>366</v>
      </c>
      <c r="C27" s="116" t="s">
        <v>2092</v>
      </c>
      <c r="D27"/>
      <c r="E27" s="183" t="s">
        <v>2093</v>
      </c>
      <c r="F27" s="121" t="s">
        <v>2042</v>
      </c>
      <c r="G27" s="121" t="s">
        <v>344</v>
      </c>
      <c r="H27" s="116">
        <v>240</v>
      </c>
      <c r="I27" s="116" t="s">
        <v>352</v>
      </c>
      <c r="J27" s="116" t="s">
        <v>346</v>
      </c>
      <c r="K27" s="116">
        <v>25</v>
      </c>
      <c r="L27" s="116">
        <v>15</v>
      </c>
      <c r="M27" s="116" t="s">
        <v>347</v>
      </c>
      <c r="N27" s="116" t="s">
        <v>348</v>
      </c>
      <c r="O27"/>
      <c r="P27" s="116" t="s">
        <v>2043</v>
      </c>
      <c r="Q27" s="116" t="s">
        <v>349</v>
      </c>
      <c r="R27" s="137">
        <v>24</v>
      </c>
      <c r="S27" s="135">
        <v>12</v>
      </c>
      <c r="T27" s="135" t="s">
        <v>348</v>
      </c>
      <c r="U27" s="136" t="s">
        <v>347</v>
      </c>
      <c r="V27" s="136" t="s">
        <v>347</v>
      </c>
      <c r="W27" s="116" t="s">
        <v>367</v>
      </c>
      <c r="X27" s="116"/>
      <c r="Y27" s="136"/>
    </row>
    <row r="28" spans="1:25" ht="12.5">
      <c r="A28" s="116" t="s">
        <v>342</v>
      </c>
      <c r="B28" s="116" t="s">
        <v>366</v>
      </c>
      <c r="C28" s="116" t="s">
        <v>2094</v>
      </c>
      <c r="D28"/>
      <c r="E28" s="183" t="s">
        <v>2095</v>
      </c>
      <c r="F28" s="121" t="s">
        <v>359</v>
      </c>
      <c r="G28" s="121" t="s">
        <v>356</v>
      </c>
      <c r="H28" s="116" t="s">
        <v>349</v>
      </c>
      <c r="I28" s="116" t="s">
        <v>349</v>
      </c>
      <c r="J28" s="116" t="s">
        <v>349</v>
      </c>
      <c r="K28" s="116">
        <v>25</v>
      </c>
      <c r="L28" s="116" t="s">
        <v>349</v>
      </c>
      <c r="M28" s="116" t="s">
        <v>349</v>
      </c>
      <c r="N28" s="116" t="s">
        <v>349</v>
      </c>
      <c r="O28"/>
      <c r="P28" s="116" t="s">
        <v>349</v>
      </c>
      <c r="Q28" s="116" t="s">
        <v>349</v>
      </c>
      <c r="R28" s="137">
        <v>24</v>
      </c>
      <c r="S28" s="137">
        <v>24</v>
      </c>
      <c r="T28" s="116" t="s">
        <v>349</v>
      </c>
      <c r="U28" s="116" t="s">
        <v>349</v>
      </c>
      <c r="V28" s="116" t="s">
        <v>349</v>
      </c>
      <c r="W28" s="116" t="s">
        <v>349</v>
      </c>
      <c r="X28" s="116"/>
      <c r="Y28" s="136"/>
    </row>
    <row r="29" spans="1:25" ht="12.5">
      <c r="A29" s="116" t="s">
        <v>342</v>
      </c>
      <c r="B29" s="116" t="s">
        <v>366</v>
      </c>
      <c r="C29" s="116" t="s">
        <v>2096</v>
      </c>
      <c r="D29"/>
      <c r="E29" s="183" t="s">
        <v>2097</v>
      </c>
      <c r="F29" s="121" t="s">
        <v>359</v>
      </c>
      <c r="G29" s="121" t="s">
        <v>356</v>
      </c>
      <c r="H29" s="116" t="s">
        <v>349</v>
      </c>
      <c r="I29" s="116" t="s">
        <v>349</v>
      </c>
      <c r="J29" s="116" t="s">
        <v>349</v>
      </c>
      <c r="K29" s="116">
        <v>25</v>
      </c>
      <c r="L29" s="116" t="s">
        <v>349</v>
      </c>
      <c r="M29" s="116" t="s">
        <v>349</v>
      </c>
      <c r="N29" s="116" t="s">
        <v>349</v>
      </c>
      <c r="O29"/>
      <c r="P29" s="116" t="s">
        <v>349</v>
      </c>
      <c r="Q29" s="116" t="s">
        <v>349</v>
      </c>
      <c r="R29" s="137">
        <v>24</v>
      </c>
      <c r="S29" s="137">
        <v>24</v>
      </c>
      <c r="T29" s="116" t="s">
        <v>349</v>
      </c>
      <c r="U29" s="116" t="s">
        <v>349</v>
      </c>
      <c r="V29" s="116" t="s">
        <v>349</v>
      </c>
      <c r="W29" s="116" t="s">
        <v>349</v>
      </c>
      <c r="X29" s="116"/>
      <c r="Y29" s="136"/>
    </row>
    <row r="30" spans="1:25" ht="12.5">
      <c r="A30" s="116" t="s">
        <v>342</v>
      </c>
      <c r="B30" s="116" t="s">
        <v>366</v>
      </c>
      <c r="C30" s="116" t="s">
        <v>2098</v>
      </c>
      <c r="D30"/>
      <c r="E30" s="183" t="s">
        <v>2099</v>
      </c>
      <c r="F30" s="121" t="s">
        <v>359</v>
      </c>
      <c r="G30" s="121" t="s">
        <v>356</v>
      </c>
      <c r="H30" s="116" t="s">
        <v>349</v>
      </c>
      <c r="I30" s="116" t="s">
        <v>349</v>
      </c>
      <c r="J30" s="116" t="s">
        <v>349</v>
      </c>
      <c r="K30" s="116">
        <v>25</v>
      </c>
      <c r="L30" s="116" t="s">
        <v>349</v>
      </c>
      <c r="M30" s="116" t="s">
        <v>349</v>
      </c>
      <c r="N30" s="116" t="s">
        <v>349</v>
      </c>
      <c r="O30"/>
      <c r="P30" s="116" t="s">
        <v>349</v>
      </c>
      <c r="Q30" s="116" t="s">
        <v>349</v>
      </c>
      <c r="R30" s="137">
        <v>24</v>
      </c>
      <c r="S30" s="137">
        <v>24</v>
      </c>
      <c r="T30" s="116" t="s">
        <v>349</v>
      </c>
      <c r="U30" s="116" t="s">
        <v>349</v>
      </c>
      <c r="V30" s="116" t="s">
        <v>349</v>
      </c>
      <c r="W30" s="116" t="s">
        <v>349</v>
      </c>
      <c r="X30" s="116"/>
      <c r="Y30" s="136"/>
    </row>
    <row r="31" spans="1:25" ht="12.5">
      <c r="A31" s="116" t="s">
        <v>342</v>
      </c>
      <c r="B31" s="116" t="s">
        <v>366</v>
      </c>
      <c r="C31" s="116" t="s">
        <v>2100</v>
      </c>
      <c r="D31"/>
      <c r="E31" s="183" t="s">
        <v>2101</v>
      </c>
      <c r="F31" s="121" t="s">
        <v>359</v>
      </c>
      <c r="G31" s="121" t="s">
        <v>356</v>
      </c>
      <c r="H31" s="116" t="s">
        <v>349</v>
      </c>
      <c r="I31" s="116" t="s">
        <v>349</v>
      </c>
      <c r="J31" s="116" t="s">
        <v>349</v>
      </c>
      <c r="K31" s="116">
        <v>25</v>
      </c>
      <c r="L31" s="116" t="s">
        <v>349</v>
      </c>
      <c r="M31" s="116" t="s">
        <v>349</v>
      </c>
      <c r="N31" s="116" t="s">
        <v>349</v>
      </c>
      <c r="O31"/>
      <c r="P31" s="116" t="s">
        <v>349</v>
      </c>
      <c r="Q31" s="116" t="s">
        <v>349</v>
      </c>
      <c r="R31" s="137">
        <v>24</v>
      </c>
      <c r="S31" s="137">
        <v>24</v>
      </c>
      <c r="T31" s="116" t="s">
        <v>349</v>
      </c>
      <c r="U31" s="116" t="s">
        <v>349</v>
      </c>
      <c r="V31" s="116" t="s">
        <v>349</v>
      </c>
      <c r="W31" s="116" t="s">
        <v>349</v>
      </c>
      <c r="X31" s="116"/>
      <c r="Y31" s="136"/>
    </row>
    <row r="32" spans="1:25" ht="12.5">
      <c r="A32" s="116" t="s">
        <v>342</v>
      </c>
      <c r="B32" s="116" t="s">
        <v>366</v>
      </c>
      <c r="C32" s="116" t="s">
        <v>2102</v>
      </c>
      <c r="D32"/>
      <c r="E32" s="183" t="s">
        <v>2103</v>
      </c>
      <c r="F32" s="121" t="s">
        <v>359</v>
      </c>
      <c r="G32" s="121" t="s">
        <v>356</v>
      </c>
      <c r="H32" s="116" t="s">
        <v>349</v>
      </c>
      <c r="I32" s="116" t="s">
        <v>349</v>
      </c>
      <c r="J32" s="116" t="s">
        <v>349</v>
      </c>
      <c r="K32" s="116">
        <v>25</v>
      </c>
      <c r="L32" s="116" t="s">
        <v>349</v>
      </c>
      <c r="M32" s="116" t="s">
        <v>349</v>
      </c>
      <c r="N32" s="116" t="s">
        <v>349</v>
      </c>
      <c r="O32"/>
      <c r="P32" s="116" t="s">
        <v>349</v>
      </c>
      <c r="Q32" s="116" t="s">
        <v>349</v>
      </c>
      <c r="R32" s="137">
        <v>24</v>
      </c>
      <c r="S32" s="137">
        <v>24</v>
      </c>
      <c r="T32" s="116" t="s">
        <v>349</v>
      </c>
      <c r="U32" s="116" t="s">
        <v>349</v>
      </c>
      <c r="V32" s="116" t="s">
        <v>349</v>
      </c>
      <c r="W32" s="116" t="s">
        <v>349</v>
      </c>
      <c r="X32" s="116"/>
      <c r="Y32" s="136"/>
    </row>
    <row r="33" spans="1:25" ht="12.5">
      <c r="A33" s="116" t="s">
        <v>342</v>
      </c>
      <c r="B33" s="116" t="s">
        <v>366</v>
      </c>
      <c r="C33" s="116" t="s">
        <v>2104</v>
      </c>
      <c r="D33"/>
      <c r="E33" s="183" t="s">
        <v>2105</v>
      </c>
      <c r="F33" s="121" t="s">
        <v>359</v>
      </c>
      <c r="G33" s="121" t="s">
        <v>356</v>
      </c>
      <c r="H33" s="116" t="s">
        <v>349</v>
      </c>
      <c r="I33" s="116" t="s">
        <v>349</v>
      </c>
      <c r="J33" s="116" t="s">
        <v>349</v>
      </c>
      <c r="K33" s="116">
        <v>25</v>
      </c>
      <c r="L33" s="116" t="s">
        <v>349</v>
      </c>
      <c r="M33" s="116" t="s">
        <v>349</v>
      </c>
      <c r="N33" s="116" t="s">
        <v>349</v>
      </c>
      <c r="O33"/>
      <c r="P33" s="116" t="s">
        <v>349</v>
      </c>
      <c r="Q33" s="116" t="s">
        <v>349</v>
      </c>
      <c r="R33" s="137">
        <v>24</v>
      </c>
      <c r="S33" s="137">
        <v>24</v>
      </c>
      <c r="T33" s="116" t="s">
        <v>349</v>
      </c>
      <c r="U33" s="116" t="s">
        <v>349</v>
      </c>
      <c r="V33" s="116" t="s">
        <v>349</v>
      </c>
      <c r="W33" s="116" t="s">
        <v>349</v>
      </c>
      <c r="X33" s="116"/>
      <c r="Y33" s="136"/>
    </row>
    <row r="34" spans="1:25" ht="12.5">
      <c r="A34" s="116" t="s">
        <v>342</v>
      </c>
      <c r="B34" s="116" t="s">
        <v>366</v>
      </c>
      <c r="C34" s="116" t="s">
        <v>2106</v>
      </c>
      <c r="D34"/>
      <c r="E34" s="183" t="s">
        <v>2107</v>
      </c>
      <c r="F34" s="121" t="s">
        <v>360</v>
      </c>
      <c r="G34" s="121" t="s">
        <v>361</v>
      </c>
      <c r="H34" s="116" t="s">
        <v>349</v>
      </c>
      <c r="I34" s="116" t="s">
        <v>349</v>
      </c>
      <c r="J34" s="116" t="s">
        <v>349</v>
      </c>
      <c r="K34" s="116" t="s">
        <v>349</v>
      </c>
      <c r="L34" s="116" t="s">
        <v>349</v>
      </c>
      <c r="M34" s="116" t="s">
        <v>349</v>
      </c>
      <c r="N34" s="116" t="s">
        <v>349</v>
      </c>
      <c r="O34"/>
      <c r="P34" s="116" t="s">
        <v>349</v>
      </c>
      <c r="Q34" s="116" t="s">
        <v>349</v>
      </c>
      <c r="R34" s="116" t="s">
        <v>349</v>
      </c>
      <c r="S34" s="116" t="s">
        <v>349</v>
      </c>
      <c r="T34" s="116" t="s">
        <v>349</v>
      </c>
      <c r="U34" s="116" t="s">
        <v>349</v>
      </c>
      <c r="V34" s="116" t="s">
        <v>349</v>
      </c>
      <c r="W34" s="116" t="s">
        <v>349</v>
      </c>
      <c r="X34" s="116"/>
      <c r="Y34" s="136"/>
    </row>
    <row r="35" spans="1:25" ht="12.5">
      <c r="A35" s="116" t="s">
        <v>342</v>
      </c>
      <c r="B35" s="116" t="s">
        <v>366</v>
      </c>
      <c r="C35" s="116" t="s">
        <v>2108</v>
      </c>
      <c r="D35"/>
      <c r="E35" s="183" t="s">
        <v>2109</v>
      </c>
      <c r="F35" s="121" t="s">
        <v>360</v>
      </c>
      <c r="G35" s="121" t="s">
        <v>361</v>
      </c>
      <c r="H35" s="116" t="s">
        <v>349</v>
      </c>
      <c r="I35" s="116" t="s">
        <v>349</v>
      </c>
      <c r="J35" s="116" t="s">
        <v>349</v>
      </c>
      <c r="K35" s="116" t="s">
        <v>349</v>
      </c>
      <c r="L35" s="116" t="s">
        <v>349</v>
      </c>
      <c r="M35" s="116" t="s">
        <v>349</v>
      </c>
      <c r="N35" s="116" t="s">
        <v>349</v>
      </c>
      <c r="O35"/>
      <c r="P35" s="116" t="s">
        <v>349</v>
      </c>
      <c r="Q35" s="116" t="s">
        <v>349</v>
      </c>
      <c r="R35" s="116" t="s">
        <v>349</v>
      </c>
      <c r="S35" s="116" t="s">
        <v>349</v>
      </c>
      <c r="T35" s="116" t="s">
        <v>349</v>
      </c>
      <c r="U35" s="116" t="s">
        <v>349</v>
      </c>
      <c r="V35" s="116" t="s">
        <v>349</v>
      </c>
      <c r="W35" s="116" t="s">
        <v>349</v>
      </c>
      <c r="X35" s="116"/>
      <c r="Y35" s="136"/>
    </row>
    <row r="36" spans="1:25" ht="12.5">
      <c r="A36" s="116" t="s">
        <v>342</v>
      </c>
      <c r="B36" s="116" t="s">
        <v>366</v>
      </c>
      <c r="C36" s="116" t="s">
        <v>2110</v>
      </c>
      <c r="D36"/>
      <c r="E36" s="183" t="s">
        <v>2111</v>
      </c>
      <c r="F36" s="121" t="s">
        <v>360</v>
      </c>
      <c r="G36" s="121" t="s">
        <v>361</v>
      </c>
      <c r="H36" s="116" t="s">
        <v>349</v>
      </c>
      <c r="I36" s="116" t="s">
        <v>349</v>
      </c>
      <c r="J36" s="116" t="s">
        <v>349</v>
      </c>
      <c r="K36" s="116" t="s">
        <v>349</v>
      </c>
      <c r="L36" s="116" t="s">
        <v>349</v>
      </c>
      <c r="M36" s="116" t="s">
        <v>349</v>
      </c>
      <c r="N36" s="116" t="s">
        <v>349</v>
      </c>
      <c r="O36"/>
      <c r="P36" s="116" t="s">
        <v>349</v>
      </c>
      <c r="Q36" s="116" t="s">
        <v>349</v>
      </c>
      <c r="R36" s="116" t="s">
        <v>349</v>
      </c>
      <c r="S36" s="116" t="s">
        <v>349</v>
      </c>
      <c r="T36" s="116" t="s">
        <v>349</v>
      </c>
      <c r="U36" s="116" t="s">
        <v>349</v>
      </c>
      <c r="V36" s="116" t="s">
        <v>349</v>
      </c>
      <c r="W36" s="116" t="s">
        <v>349</v>
      </c>
      <c r="X36" s="116"/>
      <c r="Y36" s="136"/>
    </row>
    <row r="37" spans="1:25" ht="12.5">
      <c r="A37" s="116" t="s">
        <v>342</v>
      </c>
      <c r="B37" s="116" t="s">
        <v>366</v>
      </c>
      <c r="C37" s="116" t="s">
        <v>2112</v>
      </c>
      <c r="D37"/>
      <c r="E37" s="183" t="s">
        <v>2113</v>
      </c>
      <c r="F37" s="121" t="s">
        <v>360</v>
      </c>
      <c r="G37" s="121" t="s">
        <v>361</v>
      </c>
      <c r="H37" s="116" t="s">
        <v>349</v>
      </c>
      <c r="I37" s="116" t="s">
        <v>349</v>
      </c>
      <c r="J37" s="116" t="s">
        <v>349</v>
      </c>
      <c r="K37" s="116" t="s">
        <v>349</v>
      </c>
      <c r="L37" s="116" t="s">
        <v>349</v>
      </c>
      <c r="M37" s="116" t="s">
        <v>349</v>
      </c>
      <c r="N37" s="116" t="s">
        <v>349</v>
      </c>
      <c r="O37"/>
      <c r="P37" s="116" t="s">
        <v>349</v>
      </c>
      <c r="Q37" s="116" t="s">
        <v>349</v>
      </c>
      <c r="R37" s="116" t="s">
        <v>349</v>
      </c>
      <c r="S37" s="116" t="s">
        <v>349</v>
      </c>
      <c r="T37" s="116" t="s">
        <v>349</v>
      </c>
      <c r="U37" s="116" t="s">
        <v>349</v>
      </c>
      <c r="V37" s="116" t="s">
        <v>349</v>
      </c>
      <c r="W37" s="116" t="s">
        <v>349</v>
      </c>
      <c r="X37" s="116"/>
      <c r="Y37" s="136"/>
    </row>
    <row r="38" spans="1:25" ht="12.5">
      <c r="A38" s="116" t="s">
        <v>342</v>
      </c>
      <c r="B38" s="116" t="s">
        <v>366</v>
      </c>
      <c r="C38" s="116" t="s">
        <v>2114</v>
      </c>
      <c r="D38"/>
      <c r="E38" s="183" t="s">
        <v>2115</v>
      </c>
      <c r="F38" s="121" t="s">
        <v>360</v>
      </c>
      <c r="G38" s="121" t="s">
        <v>361</v>
      </c>
      <c r="H38" s="116" t="s">
        <v>349</v>
      </c>
      <c r="I38" s="116" t="s">
        <v>349</v>
      </c>
      <c r="J38" s="116" t="s">
        <v>349</v>
      </c>
      <c r="K38" s="116" t="s">
        <v>349</v>
      </c>
      <c r="L38" s="116" t="s">
        <v>349</v>
      </c>
      <c r="M38" s="116" t="s">
        <v>349</v>
      </c>
      <c r="N38" s="116" t="s">
        <v>349</v>
      </c>
      <c r="O38"/>
      <c r="P38" s="116" t="s">
        <v>349</v>
      </c>
      <c r="Q38" s="116" t="s">
        <v>349</v>
      </c>
      <c r="R38" s="116" t="s">
        <v>349</v>
      </c>
      <c r="S38" s="116" t="s">
        <v>349</v>
      </c>
      <c r="T38" s="116" t="s">
        <v>349</v>
      </c>
      <c r="U38" s="116" t="s">
        <v>349</v>
      </c>
      <c r="V38" s="116" t="s">
        <v>349</v>
      </c>
      <c r="W38" s="116" t="s">
        <v>349</v>
      </c>
      <c r="X38" s="116"/>
      <c r="Y38" s="136"/>
    </row>
    <row r="39" spans="1:25" ht="12.5">
      <c r="A39" s="116" t="s">
        <v>342</v>
      </c>
      <c r="B39" s="116" t="s">
        <v>366</v>
      </c>
      <c r="C39" s="116" t="s">
        <v>2116</v>
      </c>
      <c r="D39"/>
      <c r="E39" s="183" t="s">
        <v>2117</v>
      </c>
      <c r="F39" s="121" t="s">
        <v>360</v>
      </c>
      <c r="G39" s="121" t="s">
        <v>361</v>
      </c>
      <c r="H39" s="116" t="s">
        <v>349</v>
      </c>
      <c r="I39" s="116" t="s">
        <v>349</v>
      </c>
      <c r="J39" s="116" t="s">
        <v>349</v>
      </c>
      <c r="K39" s="116" t="s">
        <v>349</v>
      </c>
      <c r="L39" s="116" t="s">
        <v>349</v>
      </c>
      <c r="M39" s="116" t="s">
        <v>349</v>
      </c>
      <c r="N39" s="116" t="s">
        <v>349</v>
      </c>
      <c r="O39"/>
      <c r="P39" s="116" t="s">
        <v>349</v>
      </c>
      <c r="Q39" s="116" t="s">
        <v>349</v>
      </c>
      <c r="R39" s="116" t="s">
        <v>349</v>
      </c>
      <c r="S39" s="116" t="s">
        <v>349</v>
      </c>
      <c r="T39" s="116" t="s">
        <v>349</v>
      </c>
      <c r="U39" s="116" t="s">
        <v>349</v>
      </c>
      <c r="V39" s="116" t="s">
        <v>349</v>
      </c>
      <c r="W39" s="116" t="s">
        <v>349</v>
      </c>
      <c r="X39" s="116"/>
      <c r="Y39" s="136"/>
    </row>
    <row r="40" spans="1:25" ht="12.5">
      <c r="A40" s="116" t="s">
        <v>342</v>
      </c>
      <c r="B40" s="116" t="s">
        <v>368</v>
      </c>
      <c r="C40" s="116" t="s">
        <v>2118</v>
      </c>
      <c r="D40"/>
      <c r="E40" s="183" t="s">
        <v>2119</v>
      </c>
      <c r="F40" s="121" t="s">
        <v>362</v>
      </c>
      <c r="G40" s="121" t="s">
        <v>356</v>
      </c>
      <c r="H40" s="116" t="s">
        <v>349</v>
      </c>
      <c r="I40" s="116" t="s">
        <v>349</v>
      </c>
      <c r="J40" s="116" t="s">
        <v>349</v>
      </c>
      <c r="K40" s="116">
        <v>25</v>
      </c>
      <c r="L40" s="116" t="s">
        <v>349</v>
      </c>
      <c r="M40" s="116" t="s">
        <v>349</v>
      </c>
      <c r="N40" s="116" t="s">
        <v>349</v>
      </c>
      <c r="O40"/>
      <c r="P40" s="116" t="s">
        <v>349</v>
      </c>
      <c r="Q40" s="116" t="s">
        <v>349</v>
      </c>
      <c r="R40" s="137">
        <v>24</v>
      </c>
      <c r="S40" s="137">
        <v>24</v>
      </c>
      <c r="T40" s="116" t="s">
        <v>349</v>
      </c>
      <c r="U40" s="116" t="s">
        <v>349</v>
      </c>
      <c r="V40" s="116" t="s">
        <v>349</v>
      </c>
      <c r="W40" s="116" t="s">
        <v>349</v>
      </c>
      <c r="X40" s="116"/>
      <c r="Y40" s="136"/>
    </row>
    <row r="41" spans="1:25" ht="12.5">
      <c r="A41" s="116" t="s">
        <v>369</v>
      </c>
      <c r="B41" s="116" t="s">
        <v>370</v>
      </c>
      <c r="C41" s="116" t="s">
        <v>2120</v>
      </c>
      <c r="D41"/>
      <c r="E41" s="183" t="s">
        <v>2121</v>
      </c>
      <c r="F41" s="121" t="s">
        <v>2042</v>
      </c>
      <c r="G41" s="121" t="s">
        <v>344</v>
      </c>
      <c r="H41" s="116">
        <v>150</v>
      </c>
      <c r="I41" s="116" t="s">
        <v>352</v>
      </c>
      <c r="J41" s="116" t="s">
        <v>346</v>
      </c>
      <c r="K41" s="116">
        <v>25</v>
      </c>
      <c r="L41" s="116">
        <v>7.5</v>
      </c>
      <c r="M41" s="116" t="s">
        <v>347</v>
      </c>
      <c r="N41" s="116" t="s">
        <v>348</v>
      </c>
      <c r="O41"/>
      <c r="P41" s="116" t="s">
        <v>2043</v>
      </c>
      <c r="Q41" s="116" t="s">
        <v>349</v>
      </c>
      <c r="R41" s="137">
        <v>24</v>
      </c>
      <c r="S41" s="135">
        <v>12</v>
      </c>
      <c r="T41" s="135" t="s">
        <v>348</v>
      </c>
      <c r="U41" s="136" t="s">
        <v>347</v>
      </c>
      <c r="V41" s="116" t="s">
        <v>349</v>
      </c>
      <c r="W41" s="116" t="s">
        <v>349</v>
      </c>
      <c r="X41" s="116"/>
      <c r="Y41" s="136"/>
    </row>
    <row r="42" spans="1:25" ht="12.5">
      <c r="A42" s="116" t="s">
        <v>369</v>
      </c>
      <c r="B42" s="116" t="s">
        <v>370</v>
      </c>
      <c r="C42" s="116" t="s">
        <v>2122</v>
      </c>
      <c r="D42"/>
      <c r="E42" s="183" t="s">
        <v>2123</v>
      </c>
      <c r="F42" s="121" t="s">
        <v>2042</v>
      </c>
      <c r="G42" s="121" t="s">
        <v>351</v>
      </c>
      <c r="H42" s="116">
        <v>200</v>
      </c>
      <c r="I42" s="116" t="s">
        <v>352</v>
      </c>
      <c r="J42" s="116" t="s">
        <v>346</v>
      </c>
      <c r="K42" s="116">
        <v>25</v>
      </c>
      <c r="L42" s="116">
        <v>10</v>
      </c>
      <c r="M42" s="116" t="s">
        <v>347</v>
      </c>
      <c r="N42" s="116" t="s">
        <v>348</v>
      </c>
      <c r="O42"/>
      <c r="P42" s="116" t="s">
        <v>2043</v>
      </c>
      <c r="Q42" s="116" t="s">
        <v>349</v>
      </c>
      <c r="R42" s="137">
        <v>24</v>
      </c>
      <c r="S42" s="135">
        <v>12</v>
      </c>
      <c r="T42" s="135" t="s">
        <v>347</v>
      </c>
      <c r="U42" s="136" t="s">
        <v>347</v>
      </c>
      <c r="V42" s="116" t="s">
        <v>349</v>
      </c>
      <c r="W42" s="116" t="s">
        <v>349</v>
      </c>
      <c r="X42" s="116"/>
      <c r="Y42" s="136"/>
    </row>
    <row r="43" spans="1:25" ht="12.5">
      <c r="A43" s="116" t="s">
        <v>369</v>
      </c>
      <c r="B43" s="116" t="s">
        <v>370</v>
      </c>
      <c r="C43" s="116" t="s">
        <v>2124</v>
      </c>
      <c r="D43"/>
      <c r="E43" s="183" t="s">
        <v>2125</v>
      </c>
      <c r="F43" s="121" t="s">
        <v>355</v>
      </c>
      <c r="G43" s="121" t="s">
        <v>356</v>
      </c>
      <c r="H43" s="116" t="s">
        <v>349</v>
      </c>
      <c r="I43" s="116" t="s">
        <v>349</v>
      </c>
      <c r="J43" s="116" t="s">
        <v>349</v>
      </c>
      <c r="K43" s="116">
        <v>25</v>
      </c>
      <c r="L43" s="116" t="s">
        <v>349</v>
      </c>
      <c r="M43" s="116" t="s">
        <v>349</v>
      </c>
      <c r="N43" s="116" t="s">
        <v>349</v>
      </c>
      <c r="O43"/>
      <c r="P43" s="116" t="s">
        <v>349</v>
      </c>
      <c r="Q43" s="116" t="s">
        <v>349</v>
      </c>
      <c r="R43" s="137">
        <v>24</v>
      </c>
      <c r="S43" s="137">
        <v>24</v>
      </c>
      <c r="T43" s="116" t="s">
        <v>349</v>
      </c>
      <c r="U43" s="116" t="s">
        <v>349</v>
      </c>
      <c r="V43" s="116" t="s">
        <v>349</v>
      </c>
      <c r="W43" s="116" t="s">
        <v>349</v>
      </c>
      <c r="X43" s="116"/>
      <c r="Y43" s="136"/>
    </row>
    <row r="44" spans="1:25" ht="12.5">
      <c r="A44" s="116" t="s">
        <v>369</v>
      </c>
      <c r="B44" s="116" t="s">
        <v>370</v>
      </c>
      <c r="C44" s="116" t="s">
        <v>2126</v>
      </c>
      <c r="D44"/>
      <c r="E44" s="183" t="s">
        <v>2127</v>
      </c>
      <c r="F44" s="121" t="s">
        <v>2042</v>
      </c>
      <c r="G44" s="121" t="s">
        <v>351</v>
      </c>
      <c r="H44" s="116">
        <v>240</v>
      </c>
      <c r="I44" s="116" t="s">
        <v>352</v>
      </c>
      <c r="J44" s="116" t="s">
        <v>346</v>
      </c>
      <c r="K44" s="116">
        <v>25</v>
      </c>
      <c r="L44" s="116">
        <v>15</v>
      </c>
      <c r="M44" s="116" t="s">
        <v>347</v>
      </c>
      <c r="N44" s="116" t="s">
        <v>348</v>
      </c>
      <c r="O44"/>
      <c r="P44" s="116" t="s">
        <v>353</v>
      </c>
      <c r="Q44" s="116" t="s">
        <v>349</v>
      </c>
      <c r="R44" s="137">
        <v>24</v>
      </c>
      <c r="S44" s="176" t="s">
        <v>2079</v>
      </c>
      <c r="T44" s="135" t="s">
        <v>348</v>
      </c>
      <c r="U44" s="136" t="s">
        <v>347</v>
      </c>
      <c r="V44" s="116" t="s">
        <v>349</v>
      </c>
      <c r="W44" s="116" t="s">
        <v>349</v>
      </c>
      <c r="X44" s="116" t="s">
        <v>354</v>
      </c>
      <c r="Y44" s="136"/>
    </row>
    <row r="45" spans="1:25" ht="12.5">
      <c r="A45" s="116" t="s">
        <v>369</v>
      </c>
      <c r="B45" s="116" t="s">
        <v>370</v>
      </c>
      <c r="C45" s="116" t="s">
        <v>2128</v>
      </c>
      <c r="D45"/>
      <c r="E45" s="183" t="s">
        <v>2129</v>
      </c>
      <c r="F45" s="121" t="s">
        <v>2042</v>
      </c>
      <c r="G45" s="121" t="s">
        <v>351</v>
      </c>
      <c r="H45" s="116">
        <v>240</v>
      </c>
      <c r="I45" s="116" t="s">
        <v>352</v>
      </c>
      <c r="J45" s="116" t="s">
        <v>346</v>
      </c>
      <c r="K45" s="116">
        <v>25</v>
      </c>
      <c r="L45" s="116">
        <v>15</v>
      </c>
      <c r="M45" s="116" t="s">
        <v>347</v>
      </c>
      <c r="N45" s="116" t="s">
        <v>348</v>
      </c>
      <c r="O45"/>
      <c r="P45" s="116" t="s">
        <v>353</v>
      </c>
      <c r="Q45" s="116" t="s">
        <v>349</v>
      </c>
      <c r="R45" s="137">
        <v>24</v>
      </c>
      <c r="S45" s="135">
        <v>12</v>
      </c>
      <c r="T45" s="135" t="s">
        <v>348</v>
      </c>
      <c r="U45" s="136" t="s">
        <v>347</v>
      </c>
      <c r="V45" s="116" t="s">
        <v>349</v>
      </c>
      <c r="W45" s="116" t="s">
        <v>349</v>
      </c>
      <c r="X45" s="116" t="s">
        <v>354</v>
      </c>
      <c r="Y45" s="136"/>
    </row>
    <row r="46" spans="1:25" ht="12.5">
      <c r="A46" s="116" t="s">
        <v>369</v>
      </c>
      <c r="B46" s="116" t="s">
        <v>371</v>
      </c>
      <c r="C46" s="116" t="s">
        <v>2130</v>
      </c>
      <c r="D46"/>
      <c r="E46" s="183" t="s">
        <v>2131</v>
      </c>
      <c r="F46" s="121" t="s">
        <v>360</v>
      </c>
      <c r="G46" s="121" t="s">
        <v>372</v>
      </c>
      <c r="H46" s="116">
        <v>240</v>
      </c>
      <c r="I46" s="116" t="s">
        <v>352</v>
      </c>
      <c r="J46" s="116" t="s">
        <v>346</v>
      </c>
      <c r="K46" s="116">
        <v>25</v>
      </c>
      <c r="L46" s="116">
        <v>5</v>
      </c>
      <c r="M46" s="116" t="s">
        <v>349</v>
      </c>
      <c r="N46" s="116" t="s">
        <v>349</v>
      </c>
      <c r="O46"/>
      <c r="P46" s="116" t="s">
        <v>349</v>
      </c>
      <c r="Q46" s="116" t="s">
        <v>349</v>
      </c>
      <c r="R46" s="116" t="s">
        <v>349</v>
      </c>
      <c r="S46" s="116" t="s">
        <v>349</v>
      </c>
      <c r="T46" s="116" t="s">
        <v>349</v>
      </c>
      <c r="U46" s="116" t="s">
        <v>349</v>
      </c>
      <c r="V46" s="116" t="s">
        <v>349</v>
      </c>
      <c r="W46" s="116" t="s">
        <v>349</v>
      </c>
      <c r="X46" s="116"/>
      <c r="Y46" s="136"/>
    </row>
    <row r="47" spans="1:25" ht="12.5">
      <c r="A47" s="116" t="s">
        <v>369</v>
      </c>
      <c r="B47" s="116" t="s">
        <v>371</v>
      </c>
      <c r="C47" s="116" t="s">
        <v>2132</v>
      </c>
      <c r="D47"/>
      <c r="E47" s="183" t="s">
        <v>2133</v>
      </c>
      <c r="F47" s="121" t="s">
        <v>2042</v>
      </c>
      <c r="G47" s="121" t="s">
        <v>351</v>
      </c>
      <c r="H47" s="116">
        <v>240</v>
      </c>
      <c r="I47" s="116" t="s">
        <v>345</v>
      </c>
      <c r="J47" s="116" t="s">
        <v>346</v>
      </c>
      <c r="K47" s="116">
        <v>25</v>
      </c>
      <c r="L47" s="116">
        <v>7.5</v>
      </c>
      <c r="M47" s="116" t="s">
        <v>347</v>
      </c>
      <c r="N47" s="116" t="s">
        <v>348</v>
      </c>
      <c r="O47"/>
      <c r="P47" s="116" t="s">
        <v>353</v>
      </c>
      <c r="Q47" s="116" t="s">
        <v>349</v>
      </c>
      <c r="R47" s="137">
        <v>24</v>
      </c>
      <c r="S47" s="176" t="s">
        <v>2079</v>
      </c>
      <c r="T47" s="135" t="s">
        <v>348</v>
      </c>
      <c r="U47" s="136" t="s">
        <v>347</v>
      </c>
      <c r="V47" s="116" t="s">
        <v>349</v>
      </c>
      <c r="W47" s="116" t="s">
        <v>349</v>
      </c>
      <c r="X47" s="116"/>
      <c r="Y47" s="136"/>
    </row>
    <row r="48" spans="1:25" ht="12.5">
      <c r="A48" s="116" t="s">
        <v>369</v>
      </c>
      <c r="B48" s="116" t="s">
        <v>371</v>
      </c>
      <c r="C48" s="116" t="s">
        <v>2134</v>
      </c>
      <c r="D48"/>
      <c r="E48" s="183" t="s">
        <v>2135</v>
      </c>
      <c r="F48" s="121" t="s">
        <v>2042</v>
      </c>
      <c r="G48" s="121" t="s">
        <v>351</v>
      </c>
      <c r="H48" s="116">
        <v>240</v>
      </c>
      <c r="I48" s="116" t="s">
        <v>352</v>
      </c>
      <c r="J48" s="116" t="s">
        <v>346</v>
      </c>
      <c r="K48" s="116">
        <v>25</v>
      </c>
      <c r="L48" s="116">
        <v>15</v>
      </c>
      <c r="M48" s="116" t="s">
        <v>347</v>
      </c>
      <c r="N48" s="116" t="s">
        <v>348</v>
      </c>
      <c r="O48"/>
      <c r="P48" s="116" t="s">
        <v>353</v>
      </c>
      <c r="Q48" s="116" t="s">
        <v>349</v>
      </c>
      <c r="R48" s="137">
        <v>24</v>
      </c>
      <c r="S48" s="176" t="s">
        <v>2079</v>
      </c>
      <c r="T48" s="135" t="s">
        <v>348</v>
      </c>
      <c r="U48" s="136" t="s">
        <v>347</v>
      </c>
      <c r="V48" s="116" t="s">
        <v>349</v>
      </c>
      <c r="W48" s="116" t="s">
        <v>349</v>
      </c>
      <c r="X48" s="116"/>
      <c r="Y48" s="136"/>
    </row>
    <row r="49" spans="1:25" ht="12.5">
      <c r="A49" s="116" t="s">
        <v>369</v>
      </c>
      <c r="B49" s="116" t="s">
        <v>371</v>
      </c>
      <c r="C49" s="116" t="s">
        <v>2136</v>
      </c>
      <c r="D49"/>
      <c r="E49" s="183" t="s">
        <v>2137</v>
      </c>
      <c r="F49" s="121" t="s">
        <v>355</v>
      </c>
      <c r="G49" s="121" t="s">
        <v>356</v>
      </c>
      <c r="H49" s="116" t="s">
        <v>349</v>
      </c>
      <c r="I49" s="116" t="s">
        <v>349</v>
      </c>
      <c r="J49" s="116" t="s">
        <v>349</v>
      </c>
      <c r="K49" s="116">
        <v>25</v>
      </c>
      <c r="L49" s="116" t="s">
        <v>349</v>
      </c>
      <c r="M49" s="116" t="s">
        <v>349</v>
      </c>
      <c r="N49" s="116" t="s">
        <v>349</v>
      </c>
      <c r="O49"/>
      <c r="P49" s="116" t="s">
        <v>349</v>
      </c>
      <c r="Q49" s="116" t="s">
        <v>349</v>
      </c>
      <c r="R49" s="137">
        <v>24</v>
      </c>
      <c r="S49" s="137">
        <v>24</v>
      </c>
      <c r="T49" s="116" t="s">
        <v>349</v>
      </c>
      <c r="U49" s="116" t="s">
        <v>349</v>
      </c>
      <c r="V49" s="116" t="s">
        <v>349</v>
      </c>
      <c r="W49" s="116" t="s">
        <v>349</v>
      </c>
      <c r="X49" s="116"/>
      <c r="Y49" s="136"/>
    </row>
    <row r="50" spans="1:25" ht="12.5">
      <c r="A50" s="116" t="s">
        <v>369</v>
      </c>
      <c r="B50" s="116" t="s">
        <v>371</v>
      </c>
      <c r="C50" s="116" t="s">
        <v>2138</v>
      </c>
      <c r="D50"/>
      <c r="E50" s="183" t="s">
        <v>2139</v>
      </c>
      <c r="F50" s="121" t="s">
        <v>2042</v>
      </c>
      <c r="G50" s="121" t="s">
        <v>344</v>
      </c>
      <c r="H50" s="116">
        <v>240</v>
      </c>
      <c r="I50" s="116" t="s">
        <v>345</v>
      </c>
      <c r="J50" s="116" t="s">
        <v>346</v>
      </c>
      <c r="K50" s="116">
        <v>25</v>
      </c>
      <c r="L50" s="116">
        <v>10</v>
      </c>
      <c r="M50" s="116" t="s">
        <v>347</v>
      </c>
      <c r="N50" s="116" t="s">
        <v>348</v>
      </c>
      <c r="O50"/>
      <c r="P50" s="116" t="s">
        <v>2043</v>
      </c>
      <c r="Q50" s="116" t="s">
        <v>349</v>
      </c>
      <c r="R50" s="137">
        <v>24</v>
      </c>
      <c r="S50" s="135">
        <v>12</v>
      </c>
      <c r="T50" s="135" t="s">
        <v>348</v>
      </c>
      <c r="U50" s="136" t="s">
        <v>347</v>
      </c>
      <c r="V50" s="136" t="s">
        <v>347</v>
      </c>
      <c r="W50" s="116" t="s">
        <v>358</v>
      </c>
      <c r="X50" s="116"/>
      <c r="Y50" s="136"/>
    </row>
    <row r="51" spans="1:25" ht="12.5">
      <c r="A51" s="116" t="s">
        <v>369</v>
      </c>
      <c r="B51" s="116" t="s">
        <v>371</v>
      </c>
      <c r="C51" s="116" t="s">
        <v>2140</v>
      </c>
      <c r="D51"/>
      <c r="E51" s="183" t="s">
        <v>2141</v>
      </c>
      <c r="F51" s="121" t="s">
        <v>359</v>
      </c>
      <c r="G51" s="121" t="s">
        <v>356</v>
      </c>
      <c r="H51" s="116" t="s">
        <v>349</v>
      </c>
      <c r="I51" s="116" t="s">
        <v>349</v>
      </c>
      <c r="J51" s="116" t="s">
        <v>349</v>
      </c>
      <c r="K51" s="116">
        <v>25</v>
      </c>
      <c r="L51" s="116" t="s">
        <v>349</v>
      </c>
      <c r="M51" s="116" t="s">
        <v>349</v>
      </c>
      <c r="N51" s="116" t="s">
        <v>349</v>
      </c>
      <c r="O51"/>
      <c r="P51" s="116" t="s">
        <v>349</v>
      </c>
      <c r="Q51" s="116" t="s">
        <v>349</v>
      </c>
      <c r="R51" s="137">
        <v>24</v>
      </c>
      <c r="S51" s="137">
        <v>24</v>
      </c>
      <c r="T51" s="116" t="s">
        <v>349</v>
      </c>
      <c r="U51" s="116" t="s">
        <v>349</v>
      </c>
      <c r="V51" s="116" t="s">
        <v>349</v>
      </c>
      <c r="W51" s="116" t="s">
        <v>349</v>
      </c>
      <c r="X51" s="116"/>
      <c r="Y51" s="136"/>
    </row>
    <row r="52" spans="1:25" ht="12.5">
      <c r="A52" s="116" t="s">
        <v>369</v>
      </c>
      <c r="B52" s="116" t="s">
        <v>371</v>
      </c>
      <c r="C52" s="116" t="s">
        <v>2142</v>
      </c>
      <c r="D52"/>
      <c r="E52" s="183" t="s">
        <v>2143</v>
      </c>
      <c r="F52" s="121" t="s">
        <v>359</v>
      </c>
      <c r="G52" s="121" t="s">
        <v>356</v>
      </c>
      <c r="H52" s="116" t="s">
        <v>349</v>
      </c>
      <c r="I52" s="116" t="s">
        <v>349</v>
      </c>
      <c r="J52" s="116" t="s">
        <v>349</v>
      </c>
      <c r="K52" s="116">
        <v>25</v>
      </c>
      <c r="L52" s="116" t="s">
        <v>349</v>
      </c>
      <c r="M52" s="116" t="s">
        <v>349</v>
      </c>
      <c r="N52" s="116" t="s">
        <v>349</v>
      </c>
      <c r="O52"/>
      <c r="P52" s="116" t="s">
        <v>349</v>
      </c>
      <c r="Q52" s="116" t="s">
        <v>349</v>
      </c>
      <c r="R52" s="137">
        <v>24</v>
      </c>
      <c r="S52" s="137">
        <v>24</v>
      </c>
      <c r="T52" s="116" t="s">
        <v>349</v>
      </c>
      <c r="U52" s="116" t="s">
        <v>349</v>
      </c>
      <c r="V52" s="116" t="s">
        <v>349</v>
      </c>
      <c r="W52" s="116" t="s">
        <v>349</v>
      </c>
      <c r="X52" s="116"/>
      <c r="Y52" s="136"/>
    </row>
    <row r="53" spans="1:25" ht="12.5">
      <c r="A53" s="116" t="s">
        <v>369</v>
      </c>
      <c r="B53" s="116" t="s">
        <v>371</v>
      </c>
      <c r="C53" s="116" t="s">
        <v>2144</v>
      </c>
      <c r="D53"/>
      <c r="E53" s="183" t="s">
        <v>2145</v>
      </c>
      <c r="F53" s="121" t="s">
        <v>359</v>
      </c>
      <c r="G53" s="121" t="s">
        <v>356</v>
      </c>
      <c r="H53" s="116" t="s">
        <v>349</v>
      </c>
      <c r="I53" s="116" t="s">
        <v>349</v>
      </c>
      <c r="J53" s="116" t="s">
        <v>349</v>
      </c>
      <c r="K53" s="116">
        <v>25</v>
      </c>
      <c r="L53" s="116" t="s">
        <v>349</v>
      </c>
      <c r="M53" s="116" t="s">
        <v>349</v>
      </c>
      <c r="N53" s="116" t="s">
        <v>349</v>
      </c>
      <c r="O53"/>
      <c r="P53" s="116" t="s">
        <v>349</v>
      </c>
      <c r="Q53" s="116" t="s">
        <v>349</v>
      </c>
      <c r="R53" s="137">
        <v>24</v>
      </c>
      <c r="S53" s="137">
        <v>24</v>
      </c>
      <c r="T53" s="116" t="s">
        <v>349</v>
      </c>
      <c r="U53" s="116" t="s">
        <v>349</v>
      </c>
      <c r="V53" s="116" t="s">
        <v>349</v>
      </c>
      <c r="W53" s="116" t="s">
        <v>349</v>
      </c>
      <c r="X53" s="116"/>
      <c r="Y53" s="136"/>
    </row>
    <row r="54" spans="1:25" ht="12.5">
      <c r="A54" s="116" t="s">
        <v>369</v>
      </c>
      <c r="B54" s="116" t="s">
        <v>371</v>
      </c>
      <c r="C54" s="116" t="s">
        <v>2146</v>
      </c>
      <c r="D54"/>
      <c r="E54" s="183" t="s">
        <v>2147</v>
      </c>
      <c r="F54" s="121" t="s">
        <v>359</v>
      </c>
      <c r="G54" s="121" t="s">
        <v>356</v>
      </c>
      <c r="H54" s="116" t="s">
        <v>349</v>
      </c>
      <c r="I54" s="116" t="s">
        <v>349</v>
      </c>
      <c r="J54" s="116" t="s">
        <v>349</v>
      </c>
      <c r="K54" s="116">
        <v>25</v>
      </c>
      <c r="L54" s="116" t="s">
        <v>349</v>
      </c>
      <c r="M54" s="116" t="s">
        <v>349</v>
      </c>
      <c r="N54" s="116" t="s">
        <v>349</v>
      </c>
      <c r="O54"/>
      <c r="P54" s="116" t="s">
        <v>349</v>
      </c>
      <c r="Q54" s="116" t="s">
        <v>349</v>
      </c>
      <c r="R54" s="137">
        <v>24</v>
      </c>
      <c r="S54" s="137">
        <v>24</v>
      </c>
      <c r="T54" s="116" t="s">
        <v>349</v>
      </c>
      <c r="U54" s="116" t="s">
        <v>349</v>
      </c>
      <c r="V54" s="116" t="s">
        <v>349</v>
      </c>
      <c r="W54" s="116" t="s">
        <v>349</v>
      </c>
      <c r="X54" s="116"/>
      <c r="Y54" s="136"/>
    </row>
    <row r="55" spans="1:25" ht="12.5">
      <c r="A55" s="116" t="s">
        <v>369</v>
      </c>
      <c r="B55" s="116" t="s">
        <v>371</v>
      </c>
      <c r="C55" s="116" t="s">
        <v>2148</v>
      </c>
      <c r="D55"/>
      <c r="E55" s="183" t="s">
        <v>2149</v>
      </c>
      <c r="F55" s="121" t="s">
        <v>360</v>
      </c>
      <c r="G55" s="121" t="s">
        <v>361</v>
      </c>
      <c r="H55" s="116" t="s">
        <v>349</v>
      </c>
      <c r="I55" s="116" t="s">
        <v>349</v>
      </c>
      <c r="J55" s="116" t="s">
        <v>349</v>
      </c>
      <c r="K55" s="116" t="s">
        <v>349</v>
      </c>
      <c r="L55" s="116" t="s">
        <v>349</v>
      </c>
      <c r="M55" s="116" t="s">
        <v>349</v>
      </c>
      <c r="N55" s="116" t="s">
        <v>349</v>
      </c>
      <c r="O55"/>
      <c r="P55" s="116" t="s">
        <v>349</v>
      </c>
      <c r="Q55" s="116" t="s">
        <v>349</v>
      </c>
      <c r="R55" s="116" t="s">
        <v>349</v>
      </c>
      <c r="S55" s="116" t="s">
        <v>349</v>
      </c>
      <c r="T55" s="116" t="s">
        <v>349</v>
      </c>
      <c r="U55" s="116" t="s">
        <v>349</v>
      </c>
      <c r="V55" s="116" t="s">
        <v>349</v>
      </c>
      <c r="W55" s="116" t="s">
        <v>349</v>
      </c>
      <c r="X55" s="116"/>
      <c r="Y55" s="136"/>
    </row>
    <row r="56" spans="1:25" ht="12.5">
      <c r="A56" s="116" t="s">
        <v>369</v>
      </c>
      <c r="B56" s="116" t="s">
        <v>371</v>
      </c>
      <c r="C56" s="116" t="s">
        <v>2150</v>
      </c>
      <c r="D56"/>
      <c r="E56" s="183" t="s">
        <v>2151</v>
      </c>
      <c r="F56" s="121" t="s">
        <v>360</v>
      </c>
      <c r="G56" s="121" t="s">
        <v>361</v>
      </c>
      <c r="H56" s="116" t="s">
        <v>349</v>
      </c>
      <c r="I56" s="116" t="s">
        <v>349</v>
      </c>
      <c r="J56" s="116" t="s">
        <v>349</v>
      </c>
      <c r="K56" s="116" t="s">
        <v>349</v>
      </c>
      <c r="L56" s="116" t="s">
        <v>349</v>
      </c>
      <c r="M56" s="116" t="s">
        <v>349</v>
      </c>
      <c r="N56" s="116" t="s">
        <v>349</v>
      </c>
      <c r="O56"/>
      <c r="P56" s="116" t="s">
        <v>349</v>
      </c>
      <c r="Q56" s="116" t="s">
        <v>349</v>
      </c>
      <c r="R56" s="116" t="s">
        <v>349</v>
      </c>
      <c r="S56" s="116" t="s">
        <v>349</v>
      </c>
      <c r="T56" s="116" t="s">
        <v>349</v>
      </c>
      <c r="U56" s="116" t="s">
        <v>349</v>
      </c>
      <c r="V56" s="116" t="s">
        <v>349</v>
      </c>
      <c r="W56" s="116" t="s">
        <v>349</v>
      </c>
      <c r="X56" s="116"/>
      <c r="Y56" s="136"/>
    </row>
    <row r="57" spans="1:25" ht="12.5">
      <c r="A57" s="116" t="s">
        <v>369</v>
      </c>
      <c r="B57" s="116" t="s">
        <v>371</v>
      </c>
      <c r="C57" s="116" t="s">
        <v>2152</v>
      </c>
      <c r="D57"/>
      <c r="E57" s="183" t="s">
        <v>2153</v>
      </c>
      <c r="F57" s="121" t="s">
        <v>360</v>
      </c>
      <c r="G57" s="121" t="s">
        <v>361</v>
      </c>
      <c r="H57" s="116" t="s">
        <v>349</v>
      </c>
      <c r="I57" s="116" t="s">
        <v>349</v>
      </c>
      <c r="J57" s="116" t="s">
        <v>349</v>
      </c>
      <c r="K57" s="116" t="s">
        <v>349</v>
      </c>
      <c r="L57" s="116" t="s">
        <v>349</v>
      </c>
      <c r="M57" s="116" t="s">
        <v>349</v>
      </c>
      <c r="N57" s="116" t="s">
        <v>349</v>
      </c>
      <c r="O57"/>
      <c r="P57" s="116" t="s">
        <v>349</v>
      </c>
      <c r="Q57" s="116" t="s">
        <v>349</v>
      </c>
      <c r="R57" s="116" t="s">
        <v>349</v>
      </c>
      <c r="S57" s="116" t="s">
        <v>349</v>
      </c>
      <c r="T57" s="116" t="s">
        <v>349</v>
      </c>
      <c r="U57" s="116" t="s">
        <v>349</v>
      </c>
      <c r="V57" s="116" t="s">
        <v>349</v>
      </c>
      <c r="W57" s="116" t="s">
        <v>349</v>
      </c>
      <c r="X57" s="116"/>
      <c r="Y57" s="136"/>
    </row>
    <row r="58" spans="1:25" ht="12.5">
      <c r="A58" s="116" t="s">
        <v>369</v>
      </c>
      <c r="B58" s="116" t="s">
        <v>371</v>
      </c>
      <c r="C58" s="116" t="s">
        <v>2154</v>
      </c>
      <c r="D58"/>
      <c r="E58" s="183" t="s">
        <v>2155</v>
      </c>
      <c r="F58" s="121" t="s">
        <v>360</v>
      </c>
      <c r="G58" s="121" t="s">
        <v>361</v>
      </c>
      <c r="H58" s="116" t="s">
        <v>349</v>
      </c>
      <c r="I58" s="116" t="s">
        <v>349</v>
      </c>
      <c r="J58" s="116" t="s">
        <v>349</v>
      </c>
      <c r="K58" s="116" t="s">
        <v>349</v>
      </c>
      <c r="L58" s="116" t="s">
        <v>349</v>
      </c>
      <c r="M58" s="116" t="s">
        <v>349</v>
      </c>
      <c r="N58" s="116" t="s">
        <v>349</v>
      </c>
      <c r="O58"/>
      <c r="P58" s="116" t="s">
        <v>349</v>
      </c>
      <c r="Q58" s="116" t="s">
        <v>349</v>
      </c>
      <c r="R58" s="116" t="s">
        <v>349</v>
      </c>
      <c r="S58" s="116" t="s">
        <v>349</v>
      </c>
      <c r="T58" s="116" t="s">
        <v>349</v>
      </c>
      <c r="U58" s="116" t="s">
        <v>349</v>
      </c>
      <c r="V58" s="116" t="s">
        <v>349</v>
      </c>
      <c r="W58" s="116" t="s">
        <v>349</v>
      </c>
      <c r="X58" s="116"/>
      <c r="Y58" s="136"/>
    </row>
    <row r="59" spans="1:25" ht="12.5">
      <c r="A59" s="116" t="s">
        <v>369</v>
      </c>
      <c r="B59" s="116" t="s">
        <v>371</v>
      </c>
      <c r="C59" s="116" t="s">
        <v>2156</v>
      </c>
      <c r="D59"/>
      <c r="E59" s="183" t="s">
        <v>2157</v>
      </c>
      <c r="F59" s="121" t="s">
        <v>362</v>
      </c>
      <c r="G59" s="121" t="s">
        <v>356</v>
      </c>
      <c r="H59" s="116" t="s">
        <v>349</v>
      </c>
      <c r="I59" s="116" t="s">
        <v>349</v>
      </c>
      <c r="J59" s="116" t="s">
        <v>349</v>
      </c>
      <c r="K59" s="116">
        <v>25</v>
      </c>
      <c r="L59" s="116" t="s">
        <v>349</v>
      </c>
      <c r="M59" s="116" t="s">
        <v>349</v>
      </c>
      <c r="N59" s="116" t="s">
        <v>349</v>
      </c>
      <c r="O59"/>
      <c r="P59" s="116" t="s">
        <v>349</v>
      </c>
      <c r="Q59" s="116" t="s">
        <v>349</v>
      </c>
      <c r="R59" s="137">
        <v>24</v>
      </c>
      <c r="S59" s="137">
        <v>24</v>
      </c>
      <c r="T59" s="116" t="s">
        <v>349</v>
      </c>
      <c r="U59" s="116" t="s">
        <v>349</v>
      </c>
      <c r="V59" s="116" t="s">
        <v>349</v>
      </c>
      <c r="W59" s="116" t="s">
        <v>349</v>
      </c>
      <c r="X59" s="116"/>
      <c r="Y59" s="136"/>
    </row>
    <row r="60" spans="1:25" ht="12.5">
      <c r="A60" s="116" t="s">
        <v>369</v>
      </c>
      <c r="B60" s="116" t="s">
        <v>371</v>
      </c>
      <c r="C60" s="116" t="s">
        <v>2158</v>
      </c>
      <c r="D60"/>
      <c r="E60" s="183" t="s">
        <v>2159</v>
      </c>
      <c r="F60" s="121" t="s">
        <v>373</v>
      </c>
      <c r="G60" s="121" t="s">
        <v>356</v>
      </c>
      <c r="H60" s="116" t="s">
        <v>349</v>
      </c>
      <c r="I60" s="116" t="s">
        <v>349</v>
      </c>
      <c r="J60" s="116" t="s">
        <v>349</v>
      </c>
      <c r="K60" s="116">
        <v>25</v>
      </c>
      <c r="L60" s="116" t="s">
        <v>349</v>
      </c>
      <c r="M60" s="116" t="s">
        <v>349</v>
      </c>
      <c r="N60" s="116" t="s">
        <v>349</v>
      </c>
      <c r="O60"/>
      <c r="P60" s="116" t="s">
        <v>349</v>
      </c>
      <c r="Q60" s="116" t="s">
        <v>349</v>
      </c>
      <c r="R60" s="137">
        <v>24</v>
      </c>
      <c r="S60" s="137">
        <v>24</v>
      </c>
      <c r="T60" s="116" t="s">
        <v>349</v>
      </c>
      <c r="U60" s="116" t="s">
        <v>349</v>
      </c>
      <c r="V60" s="116" t="s">
        <v>349</v>
      </c>
      <c r="W60" s="116" t="s">
        <v>349</v>
      </c>
      <c r="X60" s="116"/>
      <c r="Y60" s="136"/>
    </row>
    <row r="61" spans="1:25" ht="12.5">
      <c r="A61" s="116" t="s">
        <v>369</v>
      </c>
      <c r="B61" s="116" t="s">
        <v>371</v>
      </c>
      <c r="C61" s="116" t="s">
        <v>2160</v>
      </c>
      <c r="D61"/>
      <c r="E61" s="183" t="s">
        <v>2161</v>
      </c>
      <c r="F61" s="121" t="s">
        <v>2042</v>
      </c>
      <c r="G61" s="121" t="s">
        <v>374</v>
      </c>
      <c r="H61" s="116">
        <v>240</v>
      </c>
      <c r="I61" s="116" t="s">
        <v>345</v>
      </c>
      <c r="J61" s="116" t="s">
        <v>346</v>
      </c>
      <c r="K61" s="116">
        <v>25</v>
      </c>
      <c r="L61" s="116">
        <v>7.5</v>
      </c>
      <c r="M61" s="116" t="s">
        <v>347</v>
      </c>
      <c r="N61" s="116" t="s">
        <v>348</v>
      </c>
      <c r="O61"/>
      <c r="P61" s="116" t="s">
        <v>353</v>
      </c>
      <c r="Q61" s="116" t="s">
        <v>349</v>
      </c>
      <c r="R61" s="137">
        <v>24</v>
      </c>
      <c r="S61" s="176" t="s">
        <v>2079</v>
      </c>
      <c r="T61" s="135" t="s">
        <v>348</v>
      </c>
      <c r="U61" s="136" t="s">
        <v>347</v>
      </c>
      <c r="V61" s="116" t="s">
        <v>349</v>
      </c>
      <c r="W61" s="116" t="s">
        <v>349</v>
      </c>
      <c r="X61" s="116"/>
      <c r="Y61" s="136"/>
    </row>
    <row r="62" spans="1:25" ht="12.5">
      <c r="A62" s="116" t="s">
        <v>369</v>
      </c>
      <c r="B62" s="116" t="s">
        <v>371</v>
      </c>
      <c r="C62" s="116" t="s">
        <v>2162</v>
      </c>
      <c r="D62"/>
      <c r="E62" s="183" t="s">
        <v>2163</v>
      </c>
      <c r="F62" s="121" t="s">
        <v>2042</v>
      </c>
      <c r="G62" s="121" t="s">
        <v>344</v>
      </c>
      <c r="H62" s="116">
        <v>240</v>
      </c>
      <c r="I62" s="116" t="s">
        <v>345</v>
      </c>
      <c r="J62" s="116" t="s">
        <v>346</v>
      </c>
      <c r="K62" s="116">
        <v>25</v>
      </c>
      <c r="L62" s="116">
        <v>7.5</v>
      </c>
      <c r="M62" s="116" t="s">
        <v>347</v>
      </c>
      <c r="N62" s="116" t="s">
        <v>348</v>
      </c>
      <c r="O62"/>
      <c r="P62" s="116" t="s">
        <v>2043</v>
      </c>
      <c r="Q62" s="116" t="s">
        <v>349</v>
      </c>
      <c r="R62" s="137">
        <v>24</v>
      </c>
      <c r="S62" s="135">
        <v>12</v>
      </c>
      <c r="T62" s="135" t="s">
        <v>348</v>
      </c>
      <c r="U62" s="136" t="s">
        <v>347</v>
      </c>
      <c r="V62" s="136" t="s">
        <v>347</v>
      </c>
      <c r="W62" s="116" t="s">
        <v>358</v>
      </c>
      <c r="X62" s="116"/>
      <c r="Y62" s="136"/>
    </row>
    <row r="63" spans="1:25" ht="12.5">
      <c r="A63" s="116" t="s">
        <v>369</v>
      </c>
      <c r="B63" s="116" t="s">
        <v>371</v>
      </c>
      <c r="C63" s="116" t="s">
        <v>2164</v>
      </c>
      <c r="D63"/>
      <c r="E63" s="183" t="s">
        <v>2165</v>
      </c>
      <c r="F63" s="121" t="s">
        <v>359</v>
      </c>
      <c r="G63" s="121" t="s">
        <v>356</v>
      </c>
      <c r="H63" s="116" t="s">
        <v>349</v>
      </c>
      <c r="I63" s="116" t="s">
        <v>349</v>
      </c>
      <c r="J63" s="116" t="s">
        <v>349</v>
      </c>
      <c r="K63" s="116">
        <v>25</v>
      </c>
      <c r="L63" s="116" t="s">
        <v>349</v>
      </c>
      <c r="M63" s="116" t="s">
        <v>349</v>
      </c>
      <c r="N63" s="116" t="s">
        <v>349</v>
      </c>
      <c r="O63"/>
      <c r="P63" s="116" t="s">
        <v>349</v>
      </c>
      <c r="Q63" s="116" t="s">
        <v>349</v>
      </c>
      <c r="R63" s="137">
        <v>24</v>
      </c>
      <c r="S63" s="137">
        <v>24</v>
      </c>
      <c r="T63" s="116" t="s">
        <v>349</v>
      </c>
      <c r="U63" s="116" t="s">
        <v>349</v>
      </c>
      <c r="V63" s="116" t="s">
        <v>349</v>
      </c>
      <c r="W63" s="116" t="s">
        <v>349</v>
      </c>
      <c r="X63" s="116"/>
      <c r="Y63" s="136"/>
    </row>
    <row r="64" spans="1:25" ht="12.5">
      <c r="A64" s="116" t="s">
        <v>369</v>
      </c>
      <c r="B64" s="116" t="s">
        <v>371</v>
      </c>
      <c r="C64" s="116" t="s">
        <v>2166</v>
      </c>
      <c r="D64"/>
      <c r="E64" s="183" t="s">
        <v>2167</v>
      </c>
      <c r="F64" s="121" t="s">
        <v>359</v>
      </c>
      <c r="G64" s="121" t="s">
        <v>356</v>
      </c>
      <c r="H64" s="116" t="s">
        <v>349</v>
      </c>
      <c r="I64" s="116" t="s">
        <v>349</v>
      </c>
      <c r="J64" s="116" t="s">
        <v>349</v>
      </c>
      <c r="K64" s="116">
        <v>25</v>
      </c>
      <c r="L64" s="116" t="s">
        <v>349</v>
      </c>
      <c r="M64" s="116" t="s">
        <v>349</v>
      </c>
      <c r="N64" s="116" t="s">
        <v>349</v>
      </c>
      <c r="O64"/>
      <c r="P64" s="116" t="s">
        <v>349</v>
      </c>
      <c r="Q64" s="116" t="s">
        <v>349</v>
      </c>
      <c r="R64" s="137">
        <v>24</v>
      </c>
      <c r="S64" s="137">
        <v>24</v>
      </c>
      <c r="T64" s="116" t="s">
        <v>349</v>
      </c>
      <c r="U64" s="116" t="s">
        <v>349</v>
      </c>
      <c r="V64" s="116" t="s">
        <v>349</v>
      </c>
      <c r="W64" s="116" t="s">
        <v>349</v>
      </c>
      <c r="X64" s="116"/>
      <c r="Y64" s="136"/>
    </row>
    <row r="65" spans="1:25" ht="12.5">
      <c r="A65" s="116" t="s">
        <v>369</v>
      </c>
      <c r="B65" s="116" t="s">
        <v>371</v>
      </c>
      <c r="C65" s="116" t="s">
        <v>2168</v>
      </c>
      <c r="D65"/>
      <c r="E65" s="183" t="s">
        <v>2169</v>
      </c>
      <c r="F65" s="121" t="s">
        <v>359</v>
      </c>
      <c r="G65" s="121" t="s">
        <v>356</v>
      </c>
      <c r="H65" s="116" t="s">
        <v>349</v>
      </c>
      <c r="I65" s="116" t="s">
        <v>349</v>
      </c>
      <c r="J65" s="116" t="s">
        <v>349</v>
      </c>
      <c r="K65" s="116">
        <v>25</v>
      </c>
      <c r="L65" s="116" t="s">
        <v>349</v>
      </c>
      <c r="M65" s="116" t="s">
        <v>349</v>
      </c>
      <c r="N65" s="116" t="s">
        <v>349</v>
      </c>
      <c r="O65"/>
      <c r="P65" s="116" t="s">
        <v>349</v>
      </c>
      <c r="Q65" s="116" t="s">
        <v>349</v>
      </c>
      <c r="R65" s="137">
        <v>24</v>
      </c>
      <c r="S65" s="137">
        <v>24</v>
      </c>
      <c r="T65" s="116" t="s">
        <v>349</v>
      </c>
      <c r="U65" s="116" t="s">
        <v>349</v>
      </c>
      <c r="V65" s="116" t="s">
        <v>349</v>
      </c>
      <c r="W65" s="116" t="s">
        <v>349</v>
      </c>
      <c r="X65" s="116"/>
      <c r="Y65" s="136"/>
    </row>
    <row r="66" spans="1:25" ht="12.5">
      <c r="A66" s="116" t="s">
        <v>369</v>
      </c>
      <c r="B66" s="116" t="s">
        <v>371</v>
      </c>
      <c r="C66" s="116" t="s">
        <v>2170</v>
      </c>
      <c r="D66"/>
      <c r="E66" s="183" t="s">
        <v>2171</v>
      </c>
      <c r="F66" s="121" t="s">
        <v>359</v>
      </c>
      <c r="G66" s="121" t="s">
        <v>356</v>
      </c>
      <c r="H66" s="116" t="s">
        <v>349</v>
      </c>
      <c r="I66" s="116" t="s">
        <v>349</v>
      </c>
      <c r="J66" s="116" t="s">
        <v>349</v>
      </c>
      <c r="K66" s="116">
        <v>25</v>
      </c>
      <c r="L66" s="116" t="s">
        <v>349</v>
      </c>
      <c r="M66" s="116" t="s">
        <v>349</v>
      </c>
      <c r="N66" s="116" t="s">
        <v>349</v>
      </c>
      <c r="O66"/>
      <c r="P66" s="116" t="s">
        <v>349</v>
      </c>
      <c r="Q66" s="116" t="s">
        <v>349</v>
      </c>
      <c r="R66" s="137">
        <v>24</v>
      </c>
      <c r="S66" s="137">
        <v>24</v>
      </c>
      <c r="T66" s="116" t="s">
        <v>349</v>
      </c>
      <c r="U66" s="116" t="s">
        <v>349</v>
      </c>
      <c r="V66" s="116" t="s">
        <v>349</v>
      </c>
      <c r="W66" s="116" t="s">
        <v>349</v>
      </c>
      <c r="X66" s="116"/>
      <c r="Y66" s="136"/>
    </row>
    <row r="67" spans="1:25" ht="12.5">
      <c r="A67" s="116" t="s">
        <v>369</v>
      </c>
      <c r="B67" s="116" t="s">
        <v>371</v>
      </c>
      <c r="C67" s="116" t="s">
        <v>2172</v>
      </c>
      <c r="D67"/>
      <c r="E67" s="183" t="s">
        <v>2173</v>
      </c>
      <c r="F67" s="121" t="s">
        <v>360</v>
      </c>
      <c r="G67" s="121" t="s">
        <v>361</v>
      </c>
      <c r="H67" s="116" t="s">
        <v>349</v>
      </c>
      <c r="I67" s="116" t="s">
        <v>349</v>
      </c>
      <c r="J67" s="116" t="s">
        <v>349</v>
      </c>
      <c r="K67" s="116" t="s">
        <v>349</v>
      </c>
      <c r="L67" s="116" t="s">
        <v>349</v>
      </c>
      <c r="M67" s="116" t="s">
        <v>349</v>
      </c>
      <c r="N67" s="116" t="s">
        <v>349</v>
      </c>
      <c r="O67"/>
      <c r="P67" s="116" t="s">
        <v>349</v>
      </c>
      <c r="Q67" s="116" t="s">
        <v>349</v>
      </c>
      <c r="R67" s="116" t="s">
        <v>349</v>
      </c>
      <c r="S67" s="116" t="s">
        <v>349</v>
      </c>
      <c r="T67" s="116" t="s">
        <v>349</v>
      </c>
      <c r="U67" s="116" t="s">
        <v>349</v>
      </c>
      <c r="V67" s="116" t="s">
        <v>349</v>
      </c>
      <c r="W67" s="116" t="s">
        <v>349</v>
      </c>
      <c r="X67" s="116"/>
      <c r="Y67" s="136"/>
    </row>
    <row r="68" spans="1:25" ht="12.5">
      <c r="A68" s="116" t="s">
        <v>369</v>
      </c>
      <c r="B68" s="116" t="s">
        <v>371</v>
      </c>
      <c r="C68" s="116" t="s">
        <v>2174</v>
      </c>
      <c r="D68"/>
      <c r="E68" s="183" t="s">
        <v>2175</v>
      </c>
      <c r="F68" s="121" t="s">
        <v>360</v>
      </c>
      <c r="G68" s="121" t="s">
        <v>361</v>
      </c>
      <c r="H68" s="116" t="s">
        <v>349</v>
      </c>
      <c r="I68" s="116" t="s">
        <v>349</v>
      </c>
      <c r="J68" s="116" t="s">
        <v>349</v>
      </c>
      <c r="K68" s="116" t="s">
        <v>349</v>
      </c>
      <c r="L68" s="116" t="s">
        <v>349</v>
      </c>
      <c r="M68" s="116" t="s">
        <v>349</v>
      </c>
      <c r="N68" s="116" t="s">
        <v>349</v>
      </c>
      <c r="O68"/>
      <c r="P68" s="116" t="s">
        <v>349</v>
      </c>
      <c r="Q68" s="116" t="s">
        <v>349</v>
      </c>
      <c r="R68" s="116" t="s">
        <v>349</v>
      </c>
      <c r="S68" s="116" t="s">
        <v>349</v>
      </c>
      <c r="T68" s="116" t="s">
        <v>349</v>
      </c>
      <c r="U68" s="116" t="s">
        <v>349</v>
      </c>
      <c r="V68" s="116" t="s">
        <v>349</v>
      </c>
      <c r="W68" s="116" t="s">
        <v>349</v>
      </c>
      <c r="X68" s="116"/>
      <c r="Y68" s="136"/>
    </row>
    <row r="69" spans="1:25" ht="12.5">
      <c r="A69" s="116" t="s">
        <v>369</v>
      </c>
      <c r="B69" s="116" t="s">
        <v>371</v>
      </c>
      <c r="C69" s="116" t="s">
        <v>2176</v>
      </c>
      <c r="D69"/>
      <c r="E69" s="183" t="s">
        <v>2177</v>
      </c>
      <c r="F69" s="121" t="s">
        <v>360</v>
      </c>
      <c r="G69" s="121" t="s">
        <v>361</v>
      </c>
      <c r="H69" s="116" t="s">
        <v>349</v>
      </c>
      <c r="I69" s="116" t="s">
        <v>349</v>
      </c>
      <c r="J69" s="116" t="s">
        <v>349</v>
      </c>
      <c r="K69" s="116" t="s">
        <v>349</v>
      </c>
      <c r="L69" s="116" t="s">
        <v>349</v>
      </c>
      <c r="M69" s="116" t="s">
        <v>349</v>
      </c>
      <c r="N69" s="116" t="s">
        <v>349</v>
      </c>
      <c r="O69"/>
      <c r="P69" s="116" t="s">
        <v>349</v>
      </c>
      <c r="Q69" s="116" t="s">
        <v>349</v>
      </c>
      <c r="R69" s="116" t="s">
        <v>349</v>
      </c>
      <c r="S69" s="116" t="s">
        <v>349</v>
      </c>
      <c r="T69" s="116" t="s">
        <v>349</v>
      </c>
      <c r="U69" s="116" t="s">
        <v>349</v>
      </c>
      <c r="V69" s="116" t="s">
        <v>349</v>
      </c>
      <c r="W69" s="116" t="s">
        <v>349</v>
      </c>
      <c r="X69" s="116"/>
      <c r="Y69" s="136"/>
    </row>
    <row r="70" spans="1:25" ht="12.5">
      <c r="A70" s="116" t="s">
        <v>369</v>
      </c>
      <c r="B70" s="116" t="s">
        <v>371</v>
      </c>
      <c r="C70" s="116" t="s">
        <v>2178</v>
      </c>
      <c r="D70"/>
      <c r="E70" s="183" t="s">
        <v>2179</v>
      </c>
      <c r="F70" s="121" t="s">
        <v>360</v>
      </c>
      <c r="G70" s="121" t="s">
        <v>361</v>
      </c>
      <c r="H70" s="116" t="s">
        <v>349</v>
      </c>
      <c r="I70" s="116" t="s">
        <v>349</v>
      </c>
      <c r="J70" s="116" t="s">
        <v>349</v>
      </c>
      <c r="K70" s="116" t="s">
        <v>349</v>
      </c>
      <c r="L70" s="116" t="s">
        <v>349</v>
      </c>
      <c r="M70" s="116" t="s">
        <v>349</v>
      </c>
      <c r="N70" s="116" t="s">
        <v>349</v>
      </c>
      <c r="O70"/>
      <c r="P70" s="116" t="s">
        <v>349</v>
      </c>
      <c r="Q70" s="116" t="s">
        <v>349</v>
      </c>
      <c r="R70" s="116" t="s">
        <v>349</v>
      </c>
      <c r="S70" s="116" t="s">
        <v>349</v>
      </c>
      <c r="T70" s="116" t="s">
        <v>349</v>
      </c>
      <c r="U70" s="116" t="s">
        <v>349</v>
      </c>
      <c r="V70" s="116" t="s">
        <v>349</v>
      </c>
      <c r="W70" s="116" t="s">
        <v>349</v>
      </c>
      <c r="X70" s="116"/>
      <c r="Y70" s="136"/>
    </row>
    <row r="71" spans="1:25" ht="12.5">
      <c r="A71" s="116" t="s">
        <v>369</v>
      </c>
      <c r="B71" s="116" t="s">
        <v>371</v>
      </c>
      <c r="C71" s="116" t="s">
        <v>2180</v>
      </c>
      <c r="D71"/>
      <c r="E71" s="183" t="s">
        <v>2181</v>
      </c>
      <c r="F71" s="121" t="s">
        <v>373</v>
      </c>
      <c r="G71" s="121" t="s">
        <v>356</v>
      </c>
      <c r="H71" s="116" t="s">
        <v>349</v>
      </c>
      <c r="I71" s="116" t="s">
        <v>349</v>
      </c>
      <c r="J71" s="116" t="s">
        <v>349</v>
      </c>
      <c r="K71" s="116">
        <v>25</v>
      </c>
      <c r="L71" s="116" t="s">
        <v>349</v>
      </c>
      <c r="M71" s="116" t="s">
        <v>349</v>
      </c>
      <c r="N71" s="116" t="s">
        <v>349</v>
      </c>
      <c r="O71"/>
      <c r="P71" s="116" t="s">
        <v>349</v>
      </c>
      <c r="Q71" s="116" t="s">
        <v>349</v>
      </c>
      <c r="R71" s="137">
        <v>24</v>
      </c>
      <c r="S71" s="137">
        <v>24</v>
      </c>
      <c r="T71" s="116" t="s">
        <v>349</v>
      </c>
      <c r="U71" s="116" t="s">
        <v>349</v>
      </c>
      <c r="V71" s="116" t="s">
        <v>349</v>
      </c>
      <c r="W71" s="116" t="s">
        <v>349</v>
      </c>
      <c r="X71" s="116"/>
      <c r="Y71" s="136"/>
    </row>
    <row r="72" spans="1:25" ht="12.5">
      <c r="A72" s="116" t="s">
        <v>2182</v>
      </c>
      <c r="B72" s="116" t="s">
        <v>363</v>
      </c>
      <c r="C72" s="116" t="s">
        <v>2183</v>
      </c>
      <c r="D72" t="s">
        <v>375</v>
      </c>
      <c r="E72" s="183" t="s">
        <v>2184</v>
      </c>
      <c r="F72" s="121" t="s">
        <v>2042</v>
      </c>
      <c r="G72" s="121" t="s">
        <v>376</v>
      </c>
      <c r="H72" s="121">
        <v>550</v>
      </c>
      <c r="I72" s="116" t="s">
        <v>345</v>
      </c>
      <c r="J72" s="116" t="s">
        <v>346</v>
      </c>
      <c r="K72" s="116">
        <v>25</v>
      </c>
      <c r="L72" s="116">
        <v>5</v>
      </c>
      <c r="M72" s="116" t="s">
        <v>377</v>
      </c>
      <c r="N72" s="116" t="s">
        <v>378</v>
      </c>
      <c r="O72"/>
      <c r="P72" s="116" t="s">
        <v>353</v>
      </c>
      <c r="Q72" s="116" t="s">
        <v>349</v>
      </c>
      <c r="R72" s="137">
        <v>12</v>
      </c>
      <c r="S72" s="135">
        <v>12</v>
      </c>
      <c r="T72" s="135" t="s">
        <v>349</v>
      </c>
      <c r="U72" s="136" t="s">
        <v>377</v>
      </c>
      <c r="V72" s="136" t="s">
        <v>349</v>
      </c>
      <c r="W72" s="136" t="s">
        <v>349</v>
      </c>
      <c r="X72" s="116" t="s">
        <v>349</v>
      </c>
      <c r="Y72" s="136"/>
    </row>
    <row r="73" spans="1:25" ht="12.5">
      <c r="A73" s="116" t="s">
        <v>2182</v>
      </c>
      <c r="B73" s="116" t="s">
        <v>363</v>
      </c>
      <c r="C73" s="116" t="s">
        <v>2185</v>
      </c>
      <c r="D73"/>
      <c r="E73" s="183" t="s">
        <v>2186</v>
      </c>
      <c r="F73" s="121" t="s">
        <v>2042</v>
      </c>
      <c r="G73" s="121" t="s">
        <v>2187</v>
      </c>
      <c r="H73" s="121">
        <v>550</v>
      </c>
      <c r="I73" s="116" t="s">
        <v>345</v>
      </c>
      <c r="J73" s="116" t="s">
        <v>346</v>
      </c>
      <c r="K73" s="116">
        <v>25</v>
      </c>
      <c r="L73" s="116">
        <v>5</v>
      </c>
      <c r="M73" s="116" t="s">
        <v>377</v>
      </c>
      <c r="N73" s="116" t="s">
        <v>378</v>
      </c>
      <c r="O73"/>
      <c r="P73" s="116" t="s">
        <v>379</v>
      </c>
      <c r="Q73" s="116" t="s">
        <v>349</v>
      </c>
      <c r="R73" s="137">
        <v>12</v>
      </c>
      <c r="S73" s="135">
        <v>12</v>
      </c>
      <c r="T73" s="135" t="s">
        <v>378</v>
      </c>
      <c r="U73" s="136" t="s">
        <v>377</v>
      </c>
      <c r="V73" s="136" t="s">
        <v>349</v>
      </c>
      <c r="W73" s="136" t="s">
        <v>349</v>
      </c>
      <c r="X73" s="116" t="s">
        <v>349</v>
      </c>
      <c r="Y73" s="136"/>
    </row>
    <row r="74" spans="1:25" ht="12.5">
      <c r="A74" s="116" t="s">
        <v>2182</v>
      </c>
      <c r="B74" s="116" t="s">
        <v>363</v>
      </c>
      <c r="C74" s="116" t="s">
        <v>2188</v>
      </c>
      <c r="D74" t="s">
        <v>380</v>
      </c>
      <c r="E74" s="183" t="s">
        <v>2189</v>
      </c>
      <c r="F74" s="121" t="s">
        <v>2042</v>
      </c>
      <c r="G74" s="121" t="s">
        <v>376</v>
      </c>
      <c r="H74" s="121">
        <v>500</v>
      </c>
      <c r="I74" s="116" t="s">
        <v>345</v>
      </c>
      <c r="J74" s="116" t="s">
        <v>346</v>
      </c>
      <c r="K74" s="116">
        <v>25</v>
      </c>
      <c r="L74" s="116">
        <v>3</v>
      </c>
      <c r="M74" s="116" t="s">
        <v>377</v>
      </c>
      <c r="N74" s="116" t="s">
        <v>378</v>
      </c>
      <c r="O74"/>
      <c r="P74" s="116" t="s">
        <v>353</v>
      </c>
      <c r="Q74" s="116" t="s">
        <v>349</v>
      </c>
      <c r="R74" s="137">
        <v>12</v>
      </c>
      <c r="S74" s="135">
        <v>12</v>
      </c>
      <c r="T74" s="135" t="s">
        <v>378</v>
      </c>
      <c r="U74" s="136" t="s">
        <v>377</v>
      </c>
      <c r="V74" s="136" t="s">
        <v>349</v>
      </c>
      <c r="W74" s="136" t="s">
        <v>349</v>
      </c>
      <c r="X74" s="116" t="s">
        <v>349</v>
      </c>
      <c r="Y74" s="136"/>
    </row>
    <row r="75" spans="1:25" ht="12.5">
      <c r="A75" s="116" t="s">
        <v>2182</v>
      </c>
      <c r="B75" s="116" t="s">
        <v>363</v>
      </c>
      <c r="C75" s="116" t="s">
        <v>2190</v>
      </c>
      <c r="D75"/>
      <c r="E75" s="183" t="s">
        <v>2191</v>
      </c>
      <c r="F75" s="121" t="s">
        <v>2042</v>
      </c>
      <c r="G75" s="121" t="s">
        <v>2187</v>
      </c>
      <c r="H75" s="121">
        <v>450</v>
      </c>
      <c r="I75" s="116" t="s">
        <v>345</v>
      </c>
      <c r="J75" s="116" t="s">
        <v>346</v>
      </c>
      <c r="K75" s="116">
        <v>25</v>
      </c>
      <c r="L75" s="116">
        <v>5</v>
      </c>
      <c r="M75" s="116" t="s">
        <v>377</v>
      </c>
      <c r="N75" s="116" t="s">
        <v>378</v>
      </c>
      <c r="O75"/>
      <c r="P75" s="116" t="s">
        <v>379</v>
      </c>
      <c r="Q75" s="116" t="s">
        <v>349</v>
      </c>
      <c r="R75" s="137">
        <v>12</v>
      </c>
      <c r="S75" s="135">
        <v>12</v>
      </c>
      <c r="T75" s="135" t="s">
        <v>378</v>
      </c>
      <c r="U75" s="136" t="s">
        <v>377</v>
      </c>
      <c r="V75" s="136" t="s">
        <v>349</v>
      </c>
      <c r="W75" s="136" t="s">
        <v>349</v>
      </c>
      <c r="X75" s="116" t="s">
        <v>349</v>
      </c>
      <c r="Y75" s="136"/>
    </row>
    <row r="76" spans="1:25" ht="12.5">
      <c r="A76" s="116" t="s">
        <v>2182</v>
      </c>
      <c r="B76" s="116" t="s">
        <v>363</v>
      </c>
      <c r="C76" s="116" t="s">
        <v>2192</v>
      </c>
      <c r="D76" t="s">
        <v>381</v>
      </c>
      <c r="E76" s="183" t="s">
        <v>2193</v>
      </c>
      <c r="F76" s="121" t="s">
        <v>2042</v>
      </c>
      <c r="G76" s="121" t="s">
        <v>2194</v>
      </c>
      <c r="H76" s="121">
        <v>400</v>
      </c>
      <c r="I76" s="116" t="s">
        <v>345</v>
      </c>
      <c r="J76" s="116" t="s">
        <v>346</v>
      </c>
      <c r="K76" s="116">
        <v>25</v>
      </c>
      <c r="L76" s="116">
        <v>3</v>
      </c>
      <c r="M76" s="116" t="s">
        <v>377</v>
      </c>
      <c r="N76" s="116" t="s">
        <v>378</v>
      </c>
      <c r="O76"/>
      <c r="P76" s="116" t="s">
        <v>2195</v>
      </c>
      <c r="Q76" s="116" t="s">
        <v>349</v>
      </c>
      <c r="R76" s="137">
        <v>12</v>
      </c>
      <c r="S76" s="135">
        <v>12</v>
      </c>
      <c r="T76" s="135" t="s">
        <v>378</v>
      </c>
      <c r="U76" s="136" t="s">
        <v>377</v>
      </c>
      <c r="V76" s="136" t="s">
        <v>349</v>
      </c>
      <c r="W76" s="136" t="s">
        <v>349</v>
      </c>
      <c r="X76" s="116" t="s">
        <v>349</v>
      </c>
      <c r="Y76" s="136"/>
    </row>
    <row r="77" spans="1:25" ht="12.5">
      <c r="A77" s="116" t="s">
        <v>2182</v>
      </c>
      <c r="B77" s="116" t="s">
        <v>363</v>
      </c>
      <c r="C77" s="116" t="s">
        <v>2196</v>
      </c>
      <c r="D77" t="s">
        <v>382</v>
      </c>
      <c r="E77" s="183" t="s">
        <v>2197</v>
      </c>
      <c r="F77" s="121" t="s">
        <v>2042</v>
      </c>
      <c r="G77" s="121" t="s">
        <v>376</v>
      </c>
      <c r="H77" s="121">
        <v>350</v>
      </c>
      <c r="I77" s="116" t="s">
        <v>345</v>
      </c>
      <c r="J77" s="116" t="s">
        <v>346</v>
      </c>
      <c r="K77" s="116">
        <v>25</v>
      </c>
      <c r="L77" s="116">
        <v>7.5</v>
      </c>
      <c r="M77" s="116" t="s">
        <v>377</v>
      </c>
      <c r="N77" s="116" t="s">
        <v>378</v>
      </c>
      <c r="O77"/>
      <c r="P77" s="116" t="s">
        <v>353</v>
      </c>
      <c r="Q77" s="116" t="s">
        <v>349</v>
      </c>
      <c r="R77" s="137">
        <v>12</v>
      </c>
      <c r="S77" s="135">
        <v>24</v>
      </c>
      <c r="T77" s="135" t="s">
        <v>377</v>
      </c>
      <c r="U77" s="136" t="s">
        <v>377</v>
      </c>
      <c r="V77" s="136" t="s">
        <v>349</v>
      </c>
      <c r="W77" s="136" t="s">
        <v>349</v>
      </c>
      <c r="X77" s="116" t="s">
        <v>349</v>
      </c>
      <c r="Y77" s="136"/>
    </row>
    <row r="78" spans="1:25" ht="12.5">
      <c r="A78" s="116" t="s">
        <v>2182</v>
      </c>
      <c r="B78" s="116" t="s">
        <v>363</v>
      </c>
      <c r="C78" s="116" t="s">
        <v>2198</v>
      </c>
      <c r="D78" t="s">
        <v>383</v>
      </c>
      <c r="E78" s="183" t="s">
        <v>2199</v>
      </c>
      <c r="F78" s="121" t="s">
        <v>2042</v>
      </c>
      <c r="G78" s="121" t="s">
        <v>376</v>
      </c>
      <c r="H78" s="121">
        <v>300</v>
      </c>
      <c r="I78" s="116" t="s">
        <v>345</v>
      </c>
      <c r="J78" s="116" t="s">
        <v>346</v>
      </c>
      <c r="K78" s="116">
        <v>25</v>
      </c>
      <c r="L78" s="116">
        <v>5</v>
      </c>
      <c r="M78" s="116" t="s">
        <v>377</v>
      </c>
      <c r="N78" s="116" t="s">
        <v>378</v>
      </c>
      <c r="O78"/>
      <c r="P78" s="116" t="s">
        <v>353</v>
      </c>
      <c r="Q78" s="116" t="s">
        <v>349</v>
      </c>
      <c r="R78" s="137">
        <v>24</v>
      </c>
      <c r="S78" s="135">
        <v>24</v>
      </c>
      <c r="T78" s="135" t="s">
        <v>377</v>
      </c>
      <c r="U78" s="136" t="s">
        <v>378</v>
      </c>
      <c r="V78" s="136" t="s">
        <v>349</v>
      </c>
      <c r="W78" s="136" t="s">
        <v>349</v>
      </c>
      <c r="X78" s="116" t="s">
        <v>349</v>
      </c>
      <c r="Y78" s="136"/>
    </row>
    <row r="79" spans="1:25" ht="12.5">
      <c r="A79" s="116" t="s">
        <v>2182</v>
      </c>
      <c r="B79" s="116" t="s">
        <v>363</v>
      </c>
      <c r="C79" s="116" t="s">
        <v>2200</v>
      </c>
      <c r="D79"/>
      <c r="E79" s="183" t="s">
        <v>2201</v>
      </c>
      <c r="F79" s="121" t="s">
        <v>2042</v>
      </c>
      <c r="G79" s="121" t="s">
        <v>2202</v>
      </c>
      <c r="H79" s="121">
        <v>300</v>
      </c>
      <c r="I79" s="116" t="s">
        <v>345</v>
      </c>
      <c r="J79" s="116" t="s">
        <v>346</v>
      </c>
      <c r="K79" s="116">
        <v>25</v>
      </c>
      <c r="L79" s="116">
        <v>2</v>
      </c>
      <c r="M79" s="116" t="s">
        <v>377</v>
      </c>
      <c r="N79" s="116" t="s">
        <v>378</v>
      </c>
      <c r="O79"/>
      <c r="P79" s="116" t="s">
        <v>379</v>
      </c>
      <c r="Q79" s="116" t="s">
        <v>349</v>
      </c>
      <c r="R79" s="137">
        <v>24</v>
      </c>
      <c r="S79" s="135">
        <v>24</v>
      </c>
      <c r="T79" s="135" t="s">
        <v>377</v>
      </c>
      <c r="U79" s="136" t="s">
        <v>378</v>
      </c>
      <c r="V79" s="136" t="s">
        <v>349</v>
      </c>
      <c r="W79" s="136" t="s">
        <v>349</v>
      </c>
      <c r="X79" s="116" t="s">
        <v>349</v>
      </c>
      <c r="Y79" s="136"/>
    </row>
    <row r="80" spans="1:25" ht="12.5">
      <c r="A80" s="116" t="s">
        <v>2182</v>
      </c>
      <c r="B80" s="116" t="s">
        <v>370</v>
      </c>
      <c r="C80" s="116" t="s">
        <v>2203</v>
      </c>
      <c r="D80" t="s">
        <v>384</v>
      </c>
      <c r="E80" s="183" t="s">
        <v>2204</v>
      </c>
      <c r="F80" s="121" t="s">
        <v>2042</v>
      </c>
      <c r="G80" s="121" t="s">
        <v>376</v>
      </c>
      <c r="H80" s="121">
        <v>300</v>
      </c>
      <c r="I80" s="116" t="s">
        <v>352</v>
      </c>
      <c r="J80" s="116" t="s">
        <v>346</v>
      </c>
      <c r="K80" s="116">
        <v>25</v>
      </c>
      <c r="L80" s="116">
        <v>3</v>
      </c>
      <c r="M80" s="116" t="s">
        <v>377</v>
      </c>
      <c r="N80" s="116" t="s">
        <v>378</v>
      </c>
      <c r="O80"/>
      <c r="P80" s="116" t="s">
        <v>353</v>
      </c>
      <c r="Q80" s="116" t="s">
        <v>349</v>
      </c>
      <c r="R80" s="137">
        <v>24</v>
      </c>
      <c r="S80" s="135">
        <v>24</v>
      </c>
      <c r="T80" s="135" t="s">
        <v>377</v>
      </c>
      <c r="U80" s="136" t="s">
        <v>378</v>
      </c>
      <c r="V80" s="136" t="s">
        <v>349</v>
      </c>
      <c r="W80" s="136" t="s">
        <v>349</v>
      </c>
      <c r="X80" s="116" t="s">
        <v>349</v>
      </c>
      <c r="Y80" s="136"/>
    </row>
    <row r="81" spans="1:25" ht="12.5">
      <c r="A81" s="116" t="s">
        <v>2182</v>
      </c>
      <c r="B81" s="116" t="s">
        <v>370</v>
      </c>
      <c r="C81" s="116" t="s">
        <v>2205</v>
      </c>
      <c r="D81"/>
      <c r="E81" s="183" t="s">
        <v>2206</v>
      </c>
      <c r="F81" s="121" t="s">
        <v>2042</v>
      </c>
      <c r="G81" s="121" t="s">
        <v>2202</v>
      </c>
      <c r="H81" s="121">
        <v>300</v>
      </c>
      <c r="I81" s="116" t="s">
        <v>345</v>
      </c>
      <c r="J81" s="116" t="s">
        <v>346</v>
      </c>
      <c r="K81" s="116">
        <v>25</v>
      </c>
      <c r="L81" s="116">
        <v>3</v>
      </c>
      <c r="M81" s="116" t="s">
        <v>377</v>
      </c>
      <c r="N81" s="116" t="s">
        <v>378</v>
      </c>
      <c r="O81"/>
      <c r="P81" s="116" t="s">
        <v>379</v>
      </c>
      <c r="Q81" s="116" t="s">
        <v>349</v>
      </c>
      <c r="R81" s="137">
        <v>24</v>
      </c>
      <c r="S81" s="135">
        <v>24</v>
      </c>
      <c r="T81" s="135" t="s">
        <v>377</v>
      </c>
      <c r="U81" s="136" t="s">
        <v>378</v>
      </c>
      <c r="V81" s="136" t="s">
        <v>349</v>
      </c>
      <c r="W81" s="136" t="s">
        <v>349</v>
      </c>
      <c r="X81" s="116" t="s">
        <v>349</v>
      </c>
      <c r="Y81" s="136"/>
    </row>
    <row r="82" spans="1:25" ht="12.5">
      <c r="A82" s="116" t="s">
        <v>2182</v>
      </c>
      <c r="B82" s="116" t="s">
        <v>370</v>
      </c>
      <c r="C82" s="116" t="s">
        <v>2207</v>
      </c>
      <c r="D82" t="s">
        <v>385</v>
      </c>
      <c r="E82" s="183" t="s">
        <v>2208</v>
      </c>
      <c r="F82" s="121" t="s">
        <v>2042</v>
      </c>
      <c r="G82" s="121" t="s">
        <v>376</v>
      </c>
      <c r="H82" s="121">
        <v>300</v>
      </c>
      <c r="I82" s="116" t="s">
        <v>345</v>
      </c>
      <c r="J82" s="116" t="s">
        <v>346</v>
      </c>
      <c r="K82" s="116">
        <v>25</v>
      </c>
      <c r="L82" s="116">
        <v>7.5</v>
      </c>
      <c r="M82" s="116" t="s">
        <v>377</v>
      </c>
      <c r="N82" s="116" t="s">
        <v>378</v>
      </c>
      <c r="O82"/>
      <c r="P82" s="116" t="s">
        <v>353</v>
      </c>
      <c r="Q82" s="116" t="s">
        <v>349</v>
      </c>
      <c r="R82" s="137">
        <v>24</v>
      </c>
      <c r="S82" s="135">
        <v>24</v>
      </c>
      <c r="T82" s="135" t="s">
        <v>377</v>
      </c>
      <c r="U82" s="136" t="s">
        <v>378</v>
      </c>
      <c r="V82" s="136" t="s">
        <v>349</v>
      </c>
      <c r="W82" s="136" t="s">
        <v>349</v>
      </c>
      <c r="X82" s="116" t="s">
        <v>349</v>
      </c>
      <c r="Y82" s="136"/>
    </row>
    <row r="83" spans="1:25" ht="12.5">
      <c r="A83" s="116" t="s">
        <v>2182</v>
      </c>
      <c r="B83" s="116" t="s">
        <v>370</v>
      </c>
      <c r="C83" s="116" t="s">
        <v>2209</v>
      </c>
      <c r="D83" t="s">
        <v>386</v>
      </c>
      <c r="E83" s="183" t="s">
        <v>2210</v>
      </c>
      <c r="F83" s="121" t="s">
        <v>2042</v>
      </c>
      <c r="G83" s="121" t="s">
        <v>376</v>
      </c>
      <c r="H83" s="121">
        <v>300</v>
      </c>
      <c r="I83" s="116" t="s">
        <v>345</v>
      </c>
      <c r="J83" s="116" t="s">
        <v>346</v>
      </c>
      <c r="K83" s="116">
        <v>25</v>
      </c>
      <c r="L83" s="116">
        <v>10</v>
      </c>
      <c r="M83" s="116" t="s">
        <v>377</v>
      </c>
      <c r="N83" s="116" t="s">
        <v>378</v>
      </c>
      <c r="O83"/>
      <c r="P83" s="116" t="s">
        <v>353</v>
      </c>
      <c r="Q83" s="116" t="s">
        <v>349</v>
      </c>
      <c r="R83" s="137">
        <v>24</v>
      </c>
      <c r="S83" s="135">
        <v>24</v>
      </c>
      <c r="T83" s="135" t="s">
        <v>377</v>
      </c>
      <c r="U83" s="136" t="s">
        <v>378</v>
      </c>
      <c r="V83" s="136" t="s">
        <v>349</v>
      </c>
      <c r="W83" s="136" t="s">
        <v>349</v>
      </c>
      <c r="X83" s="116" t="s">
        <v>349</v>
      </c>
      <c r="Y83" s="136"/>
    </row>
    <row r="84" spans="1:25" ht="12.5">
      <c r="A84" s="116" t="s">
        <v>2182</v>
      </c>
      <c r="B84" s="116" t="s">
        <v>387</v>
      </c>
      <c r="C84" s="116" t="s">
        <v>2211</v>
      </c>
      <c r="D84" t="s">
        <v>388</v>
      </c>
      <c r="E84" s="183" t="s">
        <v>2212</v>
      </c>
      <c r="F84" s="121" t="s">
        <v>2042</v>
      </c>
      <c r="G84" s="121" t="s">
        <v>376</v>
      </c>
      <c r="H84" s="121">
        <v>300</v>
      </c>
      <c r="I84" s="116" t="s">
        <v>345</v>
      </c>
      <c r="J84" s="116" t="s">
        <v>346</v>
      </c>
      <c r="K84" s="116">
        <v>25</v>
      </c>
      <c r="L84" s="116">
        <v>10</v>
      </c>
      <c r="M84" s="116" t="s">
        <v>377</v>
      </c>
      <c r="N84" s="116" t="s">
        <v>378</v>
      </c>
      <c r="O84"/>
      <c r="P84" s="116" t="s">
        <v>353</v>
      </c>
      <c r="Q84" s="116" t="s">
        <v>349</v>
      </c>
      <c r="R84" s="137">
        <v>24</v>
      </c>
      <c r="S84" s="135">
        <v>12</v>
      </c>
      <c r="T84" s="135" t="s">
        <v>377</v>
      </c>
      <c r="U84" s="136" t="s">
        <v>377</v>
      </c>
      <c r="V84" s="136" t="s">
        <v>349</v>
      </c>
      <c r="W84" s="136" t="s">
        <v>349</v>
      </c>
      <c r="X84" s="116" t="s">
        <v>349</v>
      </c>
      <c r="Y84" s="136"/>
    </row>
    <row r="85" spans="1:25" ht="12.5">
      <c r="A85" s="116" t="s">
        <v>2182</v>
      </c>
      <c r="B85" s="116" t="s">
        <v>387</v>
      </c>
      <c r="C85" s="116" t="s">
        <v>2213</v>
      </c>
      <c r="D85" t="s">
        <v>389</v>
      </c>
      <c r="E85" s="183" t="s">
        <v>2214</v>
      </c>
      <c r="F85" s="121" t="s">
        <v>2042</v>
      </c>
      <c r="G85" s="121" t="s">
        <v>2194</v>
      </c>
      <c r="H85" s="121">
        <v>300</v>
      </c>
      <c r="I85" s="116" t="s">
        <v>345</v>
      </c>
      <c r="J85" s="116" t="s">
        <v>346</v>
      </c>
      <c r="K85" s="116">
        <v>25</v>
      </c>
      <c r="L85" s="116">
        <v>3</v>
      </c>
      <c r="M85" s="116" t="s">
        <v>377</v>
      </c>
      <c r="N85" s="116" t="s">
        <v>378</v>
      </c>
      <c r="O85"/>
      <c r="P85" s="116" t="s">
        <v>2195</v>
      </c>
      <c r="Q85" s="116" t="s">
        <v>349</v>
      </c>
      <c r="R85" s="137">
        <v>12</v>
      </c>
      <c r="S85" s="135">
        <v>12</v>
      </c>
      <c r="T85" s="135" t="s">
        <v>378</v>
      </c>
      <c r="U85" s="136" t="s">
        <v>377</v>
      </c>
      <c r="V85" s="136" t="s">
        <v>349</v>
      </c>
      <c r="W85" s="136" t="s">
        <v>349</v>
      </c>
      <c r="X85" s="116" t="s">
        <v>349</v>
      </c>
      <c r="Y85" s="136"/>
    </row>
    <row r="86" spans="1:25" ht="12.5">
      <c r="A86" s="116" t="s">
        <v>2182</v>
      </c>
      <c r="B86" s="116" t="s">
        <v>363</v>
      </c>
      <c r="C86" s="116" t="s">
        <v>2215</v>
      </c>
      <c r="D86" t="s">
        <v>390</v>
      </c>
      <c r="E86" s="183" t="s">
        <v>2216</v>
      </c>
      <c r="F86" s="121" t="s">
        <v>2042</v>
      </c>
      <c r="G86" s="121" t="s">
        <v>376</v>
      </c>
      <c r="H86" s="121">
        <v>550</v>
      </c>
      <c r="I86" s="116" t="s">
        <v>345</v>
      </c>
      <c r="J86" s="116" t="s">
        <v>346</v>
      </c>
      <c r="K86" s="116">
        <v>25</v>
      </c>
      <c r="L86" s="116">
        <v>3</v>
      </c>
      <c r="M86" s="116" t="s">
        <v>377</v>
      </c>
      <c r="N86" s="116" t="s">
        <v>378</v>
      </c>
      <c r="O86"/>
      <c r="P86" s="116" t="s">
        <v>353</v>
      </c>
      <c r="Q86" s="116" t="s">
        <v>349</v>
      </c>
      <c r="R86" s="137">
        <v>12</v>
      </c>
      <c r="S86" s="135">
        <v>12</v>
      </c>
      <c r="T86" s="135" t="s">
        <v>378</v>
      </c>
      <c r="U86" s="136" t="s">
        <v>377</v>
      </c>
      <c r="V86" s="136" t="s">
        <v>349</v>
      </c>
      <c r="W86" s="136" t="s">
        <v>349</v>
      </c>
      <c r="X86" s="116" t="s">
        <v>349</v>
      </c>
      <c r="Y86" s="136"/>
    </row>
    <row r="87" spans="1:25" ht="12.5">
      <c r="A87" s="116" t="s">
        <v>2182</v>
      </c>
      <c r="B87" s="116" t="s">
        <v>363</v>
      </c>
      <c r="C87" s="116" t="s">
        <v>2217</v>
      </c>
      <c r="D87" t="s">
        <v>391</v>
      </c>
      <c r="E87" s="183" t="s">
        <v>2218</v>
      </c>
      <c r="F87" s="121" t="s">
        <v>2042</v>
      </c>
      <c r="G87" s="121" t="s">
        <v>376</v>
      </c>
      <c r="H87" s="121">
        <v>500</v>
      </c>
      <c r="I87" s="116" t="s">
        <v>345</v>
      </c>
      <c r="J87" s="116" t="s">
        <v>346</v>
      </c>
      <c r="K87" s="116">
        <v>25</v>
      </c>
      <c r="L87" s="116">
        <v>7.5</v>
      </c>
      <c r="M87" s="116" t="s">
        <v>377</v>
      </c>
      <c r="N87" s="116" t="s">
        <v>378</v>
      </c>
      <c r="O87"/>
      <c r="P87" s="116" t="s">
        <v>353</v>
      </c>
      <c r="Q87" s="116" t="s">
        <v>349</v>
      </c>
      <c r="R87" s="137">
        <v>12</v>
      </c>
      <c r="S87" s="135">
        <v>24</v>
      </c>
      <c r="T87" s="135" t="s">
        <v>377</v>
      </c>
      <c r="U87" s="136" t="s">
        <v>377</v>
      </c>
      <c r="V87" s="136" t="s">
        <v>349</v>
      </c>
      <c r="W87" s="136" t="s">
        <v>349</v>
      </c>
      <c r="X87" s="116" t="s">
        <v>349</v>
      </c>
      <c r="Y87" s="136"/>
    </row>
    <row r="88" spans="1:25" ht="12.5">
      <c r="A88" s="116" t="s">
        <v>2182</v>
      </c>
      <c r="B88" s="116" t="s">
        <v>363</v>
      </c>
      <c r="C88" s="116" t="s">
        <v>2219</v>
      </c>
      <c r="D88"/>
      <c r="E88" s="183" t="s">
        <v>2220</v>
      </c>
      <c r="F88" s="121" t="s">
        <v>2042</v>
      </c>
      <c r="G88" s="121" t="s">
        <v>2187</v>
      </c>
      <c r="H88" s="121">
        <v>450</v>
      </c>
      <c r="I88" s="116" t="s">
        <v>345</v>
      </c>
      <c r="J88" s="116" t="s">
        <v>346</v>
      </c>
      <c r="K88" s="116">
        <v>25</v>
      </c>
      <c r="L88" s="116">
        <v>5</v>
      </c>
      <c r="M88" s="116" t="s">
        <v>377</v>
      </c>
      <c r="N88" s="116" t="s">
        <v>378</v>
      </c>
      <c r="O88"/>
      <c r="P88" s="116" t="s">
        <v>379</v>
      </c>
      <c r="Q88" s="116" t="s">
        <v>349</v>
      </c>
      <c r="R88" s="137">
        <v>24</v>
      </c>
      <c r="S88" s="135">
        <v>24</v>
      </c>
      <c r="T88" s="135" t="s">
        <v>377</v>
      </c>
      <c r="U88" s="136" t="s">
        <v>378</v>
      </c>
      <c r="V88" s="136" t="s">
        <v>349</v>
      </c>
      <c r="W88" s="136" t="s">
        <v>349</v>
      </c>
      <c r="X88" s="116" t="s">
        <v>349</v>
      </c>
      <c r="Y88" s="136"/>
    </row>
    <row r="89" spans="1:25" ht="12.5">
      <c r="A89" s="116" t="s">
        <v>2182</v>
      </c>
      <c r="B89" s="116" t="s">
        <v>363</v>
      </c>
      <c r="C89" s="116" t="s">
        <v>2221</v>
      </c>
      <c r="D89" t="s">
        <v>392</v>
      </c>
      <c r="E89" s="183" t="s">
        <v>2222</v>
      </c>
      <c r="F89" s="121" t="s">
        <v>2042</v>
      </c>
      <c r="G89" s="121" t="s">
        <v>376</v>
      </c>
      <c r="H89" s="121">
        <v>400</v>
      </c>
      <c r="I89" s="116" t="s">
        <v>345</v>
      </c>
      <c r="J89" s="116" t="s">
        <v>346</v>
      </c>
      <c r="K89" s="116">
        <v>25</v>
      </c>
      <c r="L89" s="116">
        <v>7.5</v>
      </c>
      <c r="M89" s="116" t="s">
        <v>377</v>
      </c>
      <c r="N89" s="116" t="s">
        <v>378</v>
      </c>
      <c r="O89"/>
      <c r="P89" s="116" t="s">
        <v>353</v>
      </c>
      <c r="Q89" s="116" t="s">
        <v>349</v>
      </c>
      <c r="R89" s="137">
        <v>24</v>
      </c>
      <c r="S89" s="135">
        <v>24</v>
      </c>
      <c r="T89" s="135" t="s">
        <v>377</v>
      </c>
      <c r="U89" s="136" t="s">
        <v>378</v>
      </c>
      <c r="V89" s="136" t="s">
        <v>349</v>
      </c>
      <c r="W89" s="136" t="s">
        <v>349</v>
      </c>
      <c r="X89" s="116" t="s">
        <v>349</v>
      </c>
      <c r="Y89" s="136"/>
    </row>
    <row r="90" spans="1:25" ht="12.5">
      <c r="A90" s="116" t="s">
        <v>2182</v>
      </c>
      <c r="B90" s="116" t="s">
        <v>371</v>
      </c>
      <c r="C90" s="116" t="s">
        <v>2223</v>
      </c>
      <c r="D90"/>
      <c r="E90" s="183" t="s">
        <v>2224</v>
      </c>
      <c r="F90" s="121" t="s">
        <v>2042</v>
      </c>
      <c r="G90" s="121" t="s">
        <v>2187</v>
      </c>
      <c r="H90" s="121">
        <v>350</v>
      </c>
      <c r="I90" s="116" t="s">
        <v>345</v>
      </c>
      <c r="J90" s="116" t="s">
        <v>346</v>
      </c>
      <c r="K90" s="116">
        <v>25</v>
      </c>
      <c r="L90" s="116">
        <v>3</v>
      </c>
      <c r="M90" s="116" t="s">
        <v>377</v>
      </c>
      <c r="N90" s="116" t="s">
        <v>378</v>
      </c>
      <c r="O90"/>
      <c r="P90" s="116" t="s">
        <v>379</v>
      </c>
      <c r="Q90" s="116" t="s">
        <v>349</v>
      </c>
      <c r="R90" s="137">
        <v>24</v>
      </c>
      <c r="S90" s="135">
        <v>24</v>
      </c>
      <c r="T90" s="135" t="s">
        <v>377</v>
      </c>
      <c r="U90" s="136" t="s">
        <v>378</v>
      </c>
      <c r="V90" s="136" t="s">
        <v>349</v>
      </c>
      <c r="W90" s="136" t="s">
        <v>349</v>
      </c>
      <c r="X90" s="116" t="s">
        <v>349</v>
      </c>
      <c r="Y90" s="136"/>
    </row>
    <row r="91" spans="1:25" ht="12.5">
      <c r="A91" s="116" t="s">
        <v>2182</v>
      </c>
      <c r="B91" s="116" t="s">
        <v>393</v>
      </c>
      <c r="C91" s="116" t="s">
        <v>2225</v>
      </c>
      <c r="D91" t="s">
        <v>394</v>
      </c>
      <c r="E91" s="183" t="s">
        <v>2226</v>
      </c>
      <c r="F91" s="121" t="s">
        <v>2042</v>
      </c>
      <c r="G91" s="121" t="s">
        <v>376</v>
      </c>
      <c r="H91" s="121">
        <v>300</v>
      </c>
      <c r="I91" s="116" t="s">
        <v>345</v>
      </c>
      <c r="J91" s="116" t="s">
        <v>346</v>
      </c>
      <c r="K91" s="116">
        <v>25</v>
      </c>
      <c r="L91" s="116">
        <v>10</v>
      </c>
      <c r="M91" s="116" t="s">
        <v>377</v>
      </c>
      <c r="N91" s="116" t="s">
        <v>378</v>
      </c>
      <c r="O91"/>
      <c r="P91" s="116" t="s">
        <v>353</v>
      </c>
      <c r="Q91" s="116" t="s">
        <v>349</v>
      </c>
      <c r="R91" s="137">
        <v>24</v>
      </c>
      <c r="S91" s="135">
        <v>24</v>
      </c>
      <c r="T91" s="135" t="s">
        <v>377</v>
      </c>
      <c r="U91" s="136" t="s">
        <v>378</v>
      </c>
      <c r="V91" s="136" t="s">
        <v>349</v>
      </c>
      <c r="W91" s="136" t="s">
        <v>349</v>
      </c>
      <c r="X91" s="116" t="s">
        <v>349</v>
      </c>
      <c r="Y91" s="136"/>
    </row>
    <row r="92" spans="1:25" ht="12.5">
      <c r="A92" s="116" t="s">
        <v>2182</v>
      </c>
      <c r="B92" s="116" t="s">
        <v>395</v>
      </c>
      <c r="C92" s="116" t="s">
        <v>2227</v>
      </c>
      <c r="D92" t="s">
        <v>396</v>
      </c>
      <c r="E92" s="183" t="s">
        <v>2228</v>
      </c>
      <c r="F92" s="121" t="s">
        <v>2042</v>
      </c>
      <c r="G92" s="121" t="s">
        <v>376</v>
      </c>
      <c r="H92" s="121">
        <v>300</v>
      </c>
      <c r="I92" s="116" t="s">
        <v>345</v>
      </c>
      <c r="J92" s="116" t="s">
        <v>346</v>
      </c>
      <c r="K92" s="116">
        <v>25</v>
      </c>
      <c r="L92" s="116">
        <v>10</v>
      </c>
      <c r="M92" s="116" t="s">
        <v>377</v>
      </c>
      <c r="N92" s="116" t="s">
        <v>378</v>
      </c>
      <c r="O92"/>
      <c r="P92" s="116" t="s">
        <v>353</v>
      </c>
      <c r="Q92" s="116" t="s">
        <v>349</v>
      </c>
      <c r="R92" s="137">
        <v>24</v>
      </c>
      <c r="S92" s="135">
        <v>12</v>
      </c>
      <c r="T92" s="135" t="s">
        <v>377</v>
      </c>
      <c r="U92" s="136" t="s">
        <v>377</v>
      </c>
      <c r="V92" s="136" t="s">
        <v>349</v>
      </c>
      <c r="W92" s="136" t="s">
        <v>349</v>
      </c>
      <c r="X92" s="116" t="s">
        <v>349</v>
      </c>
      <c r="Y92" s="136"/>
    </row>
    <row r="93" spans="1:25" ht="12.5">
      <c r="A93" s="116" t="s">
        <v>2182</v>
      </c>
      <c r="B93" s="116" t="s">
        <v>395</v>
      </c>
      <c r="C93" s="116" t="s">
        <v>2229</v>
      </c>
      <c r="D93" t="s">
        <v>397</v>
      </c>
      <c r="E93" s="183" t="s">
        <v>2230</v>
      </c>
      <c r="F93" s="121" t="s">
        <v>2042</v>
      </c>
      <c r="G93" s="121" t="s">
        <v>2194</v>
      </c>
      <c r="H93" s="121">
        <v>300</v>
      </c>
      <c r="I93" s="116" t="s">
        <v>345</v>
      </c>
      <c r="J93" s="116" t="s">
        <v>346</v>
      </c>
      <c r="K93" s="116">
        <v>25</v>
      </c>
      <c r="L93" s="116">
        <v>3</v>
      </c>
      <c r="M93" s="116" t="s">
        <v>377</v>
      </c>
      <c r="N93" s="116" t="s">
        <v>378</v>
      </c>
      <c r="O93"/>
      <c r="P93" s="116" t="s">
        <v>2195</v>
      </c>
      <c r="Q93" s="116" t="s">
        <v>349</v>
      </c>
      <c r="R93" s="137">
        <v>12</v>
      </c>
      <c r="S93" s="135">
        <v>12</v>
      </c>
      <c r="T93" s="135" t="s">
        <v>378</v>
      </c>
      <c r="U93" s="136" t="s">
        <v>377</v>
      </c>
      <c r="V93" s="136" t="s">
        <v>349</v>
      </c>
      <c r="W93" s="136" t="s">
        <v>349</v>
      </c>
      <c r="X93" s="116" t="s">
        <v>349</v>
      </c>
      <c r="Y93" s="136"/>
    </row>
    <row r="94" spans="1:25" ht="12.5">
      <c r="A94" s="116" t="s">
        <v>2182</v>
      </c>
      <c r="B94" s="116" t="s">
        <v>363</v>
      </c>
      <c r="C94" s="116" t="s">
        <v>2231</v>
      </c>
      <c r="D94" t="s">
        <v>398</v>
      </c>
      <c r="E94" s="183" t="s">
        <v>2232</v>
      </c>
      <c r="F94" s="121" t="s">
        <v>2042</v>
      </c>
      <c r="G94" s="121" t="s">
        <v>376</v>
      </c>
      <c r="H94" s="121">
        <v>550</v>
      </c>
      <c r="I94" s="116" t="s">
        <v>352</v>
      </c>
      <c r="J94" s="116" t="s">
        <v>346</v>
      </c>
      <c r="K94" s="116">
        <v>25</v>
      </c>
      <c r="L94" s="116">
        <v>3</v>
      </c>
      <c r="M94" s="116" t="s">
        <v>377</v>
      </c>
      <c r="N94" s="116" t="s">
        <v>378</v>
      </c>
      <c r="O94"/>
      <c r="P94" s="116" t="s">
        <v>353</v>
      </c>
      <c r="Q94" s="116" t="s">
        <v>349</v>
      </c>
      <c r="R94" s="137">
        <v>12</v>
      </c>
      <c r="S94" s="135">
        <v>12</v>
      </c>
      <c r="T94" s="135" t="s">
        <v>378</v>
      </c>
      <c r="U94" s="136" t="s">
        <v>377</v>
      </c>
      <c r="V94" s="136" t="s">
        <v>349</v>
      </c>
      <c r="W94" s="136" t="s">
        <v>349</v>
      </c>
      <c r="X94" s="116" t="s">
        <v>349</v>
      </c>
      <c r="Y94" s="136"/>
    </row>
    <row r="95" spans="1:25" ht="12.5">
      <c r="A95" s="116" t="s">
        <v>2182</v>
      </c>
      <c r="B95" s="116" t="s">
        <v>363</v>
      </c>
      <c r="C95" s="116" t="s">
        <v>2233</v>
      </c>
      <c r="D95" t="s">
        <v>399</v>
      </c>
      <c r="E95" s="183" t="s">
        <v>2234</v>
      </c>
      <c r="F95" s="121" t="s">
        <v>2042</v>
      </c>
      <c r="G95" s="121" t="s">
        <v>376</v>
      </c>
      <c r="H95" s="121">
        <v>500</v>
      </c>
      <c r="I95" s="116" t="s">
        <v>352</v>
      </c>
      <c r="J95" s="116" t="s">
        <v>346</v>
      </c>
      <c r="K95" s="116">
        <v>25</v>
      </c>
      <c r="L95" s="116">
        <v>7.5</v>
      </c>
      <c r="M95" s="116" t="s">
        <v>377</v>
      </c>
      <c r="N95" s="116" t="s">
        <v>378</v>
      </c>
      <c r="O95"/>
      <c r="P95" s="116" t="s">
        <v>353</v>
      </c>
      <c r="Q95" s="116" t="s">
        <v>349</v>
      </c>
      <c r="R95" s="137">
        <v>12</v>
      </c>
      <c r="S95" s="135">
        <v>24</v>
      </c>
      <c r="T95" s="135" t="s">
        <v>377</v>
      </c>
      <c r="U95" s="136" t="s">
        <v>377</v>
      </c>
      <c r="V95" s="136" t="s">
        <v>349</v>
      </c>
      <c r="W95" s="136" t="s">
        <v>349</v>
      </c>
      <c r="X95" s="116" t="s">
        <v>349</v>
      </c>
      <c r="Y95" s="136"/>
    </row>
    <row r="96" spans="1:25" ht="12.5">
      <c r="A96" s="116" t="s">
        <v>2182</v>
      </c>
      <c r="B96" s="116" t="s">
        <v>363</v>
      </c>
      <c r="C96" s="116" t="s">
        <v>2235</v>
      </c>
      <c r="D96"/>
      <c r="E96" s="183" t="s">
        <v>2236</v>
      </c>
      <c r="F96" s="121" t="s">
        <v>2042</v>
      </c>
      <c r="G96" s="121" t="s">
        <v>2187</v>
      </c>
      <c r="H96" s="121">
        <v>450</v>
      </c>
      <c r="I96" s="116" t="s">
        <v>352</v>
      </c>
      <c r="J96" s="116" t="s">
        <v>346</v>
      </c>
      <c r="K96" s="116">
        <v>25</v>
      </c>
      <c r="L96" s="116">
        <v>5</v>
      </c>
      <c r="M96" s="116" t="s">
        <v>377</v>
      </c>
      <c r="N96" s="116" t="s">
        <v>378</v>
      </c>
      <c r="O96"/>
      <c r="P96" s="116" t="s">
        <v>379</v>
      </c>
      <c r="Q96" s="116" t="s">
        <v>349</v>
      </c>
      <c r="R96" s="137">
        <v>24</v>
      </c>
      <c r="S96" s="135">
        <v>24</v>
      </c>
      <c r="T96" s="135" t="s">
        <v>377</v>
      </c>
      <c r="U96" s="136" t="s">
        <v>378</v>
      </c>
      <c r="V96" s="136" t="s">
        <v>349</v>
      </c>
      <c r="W96" s="136" t="s">
        <v>349</v>
      </c>
      <c r="X96" s="116" t="s">
        <v>349</v>
      </c>
      <c r="Y96" s="136"/>
    </row>
    <row r="97" spans="1:25" ht="12.5">
      <c r="A97" s="116" t="s">
        <v>2182</v>
      </c>
      <c r="B97" s="116" t="s">
        <v>363</v>
      </c>
      <c r="C97" s="116" t="s">
        <v>2237</v>
      </c>
      <c r="D97" t="s">
        <v>400</v>
      </c>
      <c r="E97" s="183" t="s">
        <v>2238</v>
      </c>
      <c r="F97" s="121" t="s">
        <v>2042</v>
      </c>
      <c r="G97" s="121" t="s">
        <v>376</v>
      </c>
      <c r="H97" s="121">
        <v>400</v>
      </c>
      <c r="I97" s="116" t="s">
        <v>352</v>
      </c>
      <c r="J97" s="116" t="s">
        <v>346</v>
      </c>
      <c r="K97" s="116">
        <v>25</v>
      </c>
      <c r="L97" s="116">
        <v>5</v>
      </c>
      <c r="M97" s="116" t="s">
        <v>377</v>
      </c>
      <c r="N97" s="116" t="s">
        <v>378</v>
      </c>
      <c r="O97"/>
      <c r="P97" s="116" t="s">
        <v>353</v>
      </c>
      <c r="Q97" s="116" t="s">
        <v>349</v>
      </c>
      <c r="R97" s="137">
        <v>24</v>
      </c>
      <c r="S97" s="135">
        <v>24</v>
      </c>
      <c r="T97" s="135" t="s">
        <v>377</v>
      </c>
      <c r="U97" s="136" t="s">
        <v>378</v>
      </c>
      <c r="V97" s="136" t="s">
        <v>349</v>
      </c>
      <c r="W97" s="136" t="s">
        <v>349</v>
      </c>
      <c r="X97" s="116" t="s">
        <v>349</v>
      </c>
      <c r="Y97" s="136"/>
    </row>
    <row r="98" spans="1:25" ht="12.5">
      <c r="A98" s="116" t="s">
        <v>2182</v>
      </c>
      <c r="B98" s="116" t="s">
        <v>364</v>
      </c>
      <c r="C98" s="116" t="s">
        <v>2239</v>
      </c>
      <c r="D98"/>
      <c r="E98" s="183" t="s">
        <v>2240</v>
      </c>
      <c r="F98" s="121" t="s">
        <v>2042</v>
      </c>
      <c r="G98" s="121" t="s">
        <v>2187</v>
      </c>
      <c r="H98" s="121">
        <v>350</v>
      </c>
      <c r="I98" s="116" t="s">
        <v>352</v>
      </c>
      <c r="J98" s="116" t="s">
        <v>346</v>
      </c>
      <c r="K98" s="116">
        <v>25</v>
      </c>
      <c r="L98" s="116">
        <v>3</v>
      </c>
      <c r="M98" s="116" t="s">
        <v>377</v>
      </c>
      <c r="N98" s="116" t="s">
        <v>378</v>
      </c>
      <c r="O98"/>
      <c r="P98" s="116" t="s">
        <v>379</v>
      </c>
      <c r="Q98" s="116" t="s">
        <v>349</v>
      </c>
      <c r="R98" s="137">
        <v>24</v>
      </c>
      <c r="S98" s="135">
        <v>24</v>
      </c>
      <c r="T98" s="135" t="s">
        <v>377</v>
      </c>
      <c r="U98" s="136" t="s">
        <v>378</v>
      </c>
      <c r="V98" s="136" t="s">
        <v>349</v>
      </c>
      <c r="W98" s="136" t="s">
        <v>349</v>
      </c>
      <c r="X98" s="116" t="s">
        <v>349</v>
      </c>
      <c r="Y98" s="136"/>
    </row>
    <row r="99" spans="1:25" ht="12.5">
      <c r="A99" s="116" t="s">
        <v>2182</v>
      </c>
      <c r="B99" s="116" t="s">
        <v>364</v>
      </c>
      <c r="C99" s="116" t="s">
        <v>2241</v>
      </c>
      <c r="D99" t="s">
        <v>401</v>
      </c>
      <c r="E99" s="183" t="s">
        <v>2242</v>
      </c>
      <c r="F99" s="121" t="s">
        <v>2042</v>
      </c>
      <c r="G99" s="121" t="s">
        <v>376</v>
      </c>
      <c r="H99" s="121">
        <v>300</v>
      </c>
      <c r="I99" s="116" t="s">
        <v>352</v>
      </c>
      <c r="J99" s="116" t="s">
        <v>346</v>
      </c>
      <c r="K99" s="116">
        <v>25</v>
      </c>
      <c r="L99" s="116">
        <v>10</v>
      </c>
      <c r="M99" s="116" t="s">
        <v>377</v>
      </c>
      <c r="N99" s="116" t="s">
        <v>378</v>
      </c>
      <c r="O99"/>
      <c r="P99" s="116" t="s">
        <v>353</v>
      </c>
      <c r="Q99" s="116" t="s">
        <v>349</v>
      </c>
      <c r="R99" s="137">
        <v>24</v>
      </c>
      <c r="S99" s="135">
        <v>24</v>
      </c>
      <c r="T99" s="135" t="s">
        <v>377</v>
      </c>
      <c r="U99" s="136" t="s">
        <v>378</v>
      </c>
      <c r="V99" s="136" t="s">
        <v>349</v>
      </c>
      <c r="W99" s="136" t="s">
        <v>349</v>
      </c>
      <c r="X99" s="116" t="s">
        <v>349</v>
      </c>
      <c r="Y99" s="136"/>
    </row>
    <row r="100" spans="1:25" ht="12.5">
      <c r="A100" s="116" t="s">
        <v>2182</v>
      </c>
      <c r="B100" s="116" t="s">
        <v>364</v>
      </c>
      <c r="C100" s="116" t="s">
        <v>2243</v>
      </c>
      <c r="D100" t="s">
        <v>402</v>
      </c>
      <c r="E100" s="183" t="s">
        <v>2244</v>
      </c>
      <c r="F100" s="121" t="s">
        <v>2042</v>
      </c>
      <c r="G100" s="121" t="s">
        <v>376</v>
      </c>
      <c r="H100" s="121">
        <v>300</v>
      </c>
      <c r="I100" s="116" t="s">
        <v>352</v>
      </c>
      <c r="J100" s="116" t="s">
        <v>346</v>
      </c>
      <c r="K100" s="116">
        <v>25</v>
      </c>
      <c r="L100" s="116">
        <v>10</v>
      </c>
      <c r="M100" s="116" t="s">
        <v>377</v>
      </c>
      <c r="N100" s="116" t="s">
        <v>378</v>
      </c>
      <c r="O100"/>
      <c r="P100" s="116" t="s">
        <v>353</v>
      </c>
      <c r="Q100" s="116" t="s">
        <v>349</v>
      </c>
      <c r="R100" s="137">
        <v>24</v>
      </c>
      <c r="S100" s="135">
        <v>12</v>
      </c>
      <c r="T100" s="135" t="s">
        <v>377</v>
      </c>
      <c r="U100" s="136" t="s">
        <v>377</v>
      </c>
      <c r="V100" s="136" t="s">
        <v>349</v>
      </c>
      <c r="W100" s="136" t="s">
        <v>349</v>
      </c>
      <c r="X100" s="116" t="s">
        <v>349</v>
      </c>
      <c r="Y100" s="136"/>
    </row>
    <row r="101" spans="1:25" ht="12.5">
      <c r="A101" s="116" t="s">
        <v>2182</v>
      </c>
      <c r="B101" s="116" t="s">
        <v>364</v>
      </c>
      <c r="C101" s="116" t="s">
        <v>2245</v>
      </c>
      <c r="D101" t="s">
        <v>403</v>
      </c>
      <c r="E101" s="183" t="s">
        <v>2246</v>
      </c>
      <c r="F101" s="121" t="s">
        <v>2042</v>
      </c>
      <c r="G101" s="121" t="s">
        <v>2194</v>
      </c>
      <c r="H101" s="121">
        <v>300</v>
      </c>
      <c r="I101" s="116" t="s">
        <v>352</v>
      </c>
      <c r="J101" s="116" t="s">
        <v>346</v>
      </c>
      <c r="K101" s="116">
        <v>25</v>
      </c>
      <c r="L101" s="116">
        <v>3</v>
      </c>
      <c r="M101" s="116" t="s">
        <v>377</v>
      </c>
      <c r="N101" s="116" t="s">
        <v>378</v>
      </c>
      <c r="O101"/>
      <c r="P101" s="116" t="s">
        <v>2195</v>
      </c>
      <c r="Q101" s="116" t="s">
        <v>349</v>
      </c>
      <c r="R101" s="137">
        <v>12</v>
      </c>
      <c r="S101" s="135">
        <v>12</v>
      </c>
      <c r="T101" s="135" t="s">
        <v>378</v>
      </c>
      <c r="U101" s="136" t="s">
        <v>377</v>
      </c>
      <c r="V101" s="136" t="s">
        <v>349</v>
      </c>
      <c r="W101" s="136" t="s">
        <v>349</v>
      </c>
      <c r="X101" s="116" t="s">
        <v>349</v>
      </c>
      <c r="Y101" s="136"/>
    </row>
    <row r="102" spans="1:25" ht="12.5">
      <c r="A102" s="116" t="s">
        <v>2182</v>
      </c>
      <c r="B102" s="116" t="s">
        <v>364</v>
      </c>
      <c r="C102" s="116" t="s">
        <v>2247</v>
      </c>
      <c r="D102"/>
      <c r="E102" s="183" t="s">
        <v>2248</v>
      </c>
      <c r="F102" s="121" t="s">
        <v>2042</v>
      </c>
      <c r="G102" s="121" t="s">
        <v>2249</v>
      </c>
      <c r="H102" s="121">
        <v>300</v>
      </c>
      <c r="I102" s="116" t="s">
        <v>352</v>
      </c>
      <c r="J102" s="116" t="s">
        <v>346</v>
      </c>
      <c r="K102" s="116">
        <v>25</v>
      </c>
      <c r="L102" s="116">
        <v>5</v>
      </c>
      <c r="M102" s="116" t="s">
        <v>377</v>
      </c>
      <c r="N102" s="116" t="s">
        <v>378</v>
      </c>
      <c r="O102"/>
      <c r="P102" s="116" t="s">
        <v>379</v>
      </c>
      <c r="Q102" s="116" t="s">
        <v>349</v>
      </c>
      <c r="R102" s="137">
        <v>12</v>
      </c>
      <c r="S102" s="135">
        <v>12</v>
      </c>
      <c r="T102" s="135" t="s">
        <v>378</v>
      </c>
      <c r="U102" s="136" t="s">
        <v>377</v>
      </c>
      <c r="V102" s="136" t="s">
        <v>349</v>
      </c>
      <c r="W102" s="136" t="s">
        <v>349</v>
      </c>
      <c r="X102" s="116" t="s">
        <v>349</v>
      </c>
      <c r="Y102" s="136"/>
    </row>
    <row r="103" spans="1:25" ht="12.5">
      <c r="A103" s="116" t="s">
        <v>2182</v>
      </c>
      <c r="B103" s="116" t="s">
        <v>364</v>
      </c>
      <c r="C103" s="116" t="s">
        <v>2250</v>
      </c>
      <c r="D103" t="s">
        <v>404</v>
      </c>
      <c r="E103" s="183" t="s">
        <v>2251</v>
      </c>
      <c r="F103" s="121" t="s">
        <v>2042</v>
      </c>
      <c r="G103" s="121" t="s">
        <v>2194</v>
      </c>
      <c r="H103" s="116">
        <v>300</v>
      </c>
      <c r="I103" s="116" t="s">
        <v>352</v>
      </c>
      <c r="J103" s="116" t="s">
        <v>346</v>
      </c>
      <c r="K103" s="116">
        <v>25</v>
      </c>
      <c r="L103" s="116">
        <v>3</v>
      </c>
      <c r="M103" s="116" t="s">
        <v>377</v>
      </c>
      <c r="N103" s="116" t="s">
        <v>378</v>
      </c>
      <c r="O103"/>
      <c r="P103" s="116" t="s">
        <v>2195</v>
      </c>
      <c r="Q103" s="116" t="s">
        <v>349</v>
      </c>
      <c r="R103" s="137">
        <v>12</v>
      </c>
      <c r="S103" s="135">
        <v>12</v>
      </c>
      <c r="T103" s="135" t="s">
        <v>378</v>
      </c>
      <c r="U103" s="136" t="s">
        <v>377</v>
      </c>
      <c r="V103" s="136" t="s">
        <v>349</v>
      </c>
      <c r="W103" s="136" t="s">
        <v>349</v>
      </c>
      <c r="X103" s="116" t="s">
        <v>349</v>
      </c>
      <c r="Y103" s="136"/>
    </row>
    <row r="104" spans="1:25" ht="12.5">
      <c r="A104" s="116" t="s">
        <v>2252</v>
      </c>
      <c r="B104" s="116" t="s">
        <v>350</v>
      </c>
      <c r="C104" s="116" t="s">
        <v>2253</v>
      </c>
      <c r="D104" t="s">
        <v>405</v>
      </c>
      <c r="E104" s="183" t="s">
        <v>2254</v>
      </c>
      <c r="F104" s="121" t="s">
        <v>2042</v>
      </c>
      <c r="G104" s="121" t="s">
        <v>376</v>
      </c>
      <c r="H104" s="116">
        <v>550</v>
      </c>
      <c r="I104" s="116" t="s">
        <v>345</v>
      </c>
      <c r="J104" s="116" t="s">
        <v>346</v>
      </c>
      <c r="K104" s="116">
        <v>25</v>
      </c>
      <c r="L104" s="116">
        <v>3</v>
      </c>
      <c r="M104" s="116" t="s">
        <v>377</v>
      </c>
      <c r="N104" s="116" t="s">
        <v>378</v>
      </c>
      <c r="O104"/>
      <c r="P104" s="116" t="s">
        <v>353</v>
      </c>
      <c r="Q104" s="116" t="s">
        <v>349</v>
      </c>
      <c r="R104" s="137">
        <v>12</v>
      </c>
      <c r="S104" s="135">
        <v>12</v>
      </c>
      <c r="T104" s="135" t="s">
        <v>378</v>
      </c>
      <c r="U104" s="136" t="s">
        <v>377</v>
      </c>
      <c r="V104" s="136" t="s">
        <v>349</v>
      </c>
      <c r="W104" s="136" t="s">
        <v>349</v>
      </c>
      <c r="X104" s="116" t="s">
        <v>349</v>
      </c>
      <c r="Y104" s="136"/>
    </row>
    <row r="105" spans="1:25" ht="12.5">
      <c r="A105" s="116" t="s">
        <v>2252</v>
      </c>
      <c r="B105" s="116" t="s">
        <v>350</v>
      </c>
      <c r="C105" s="116" t="s">
        <v>2255</v>
      </c>
      <c r="D105" t="s">
        <v>406</v>
      </c>
      <c r="E105" s="183" t="s">
        <v>2256</v>
      </c>
      <c r="F105" s="121" t="s">
        <v>2042</v>
      </c>
      <c r="G105" s="121" t="s">
        <v>376</v>
      </c>
      <c r="H105" s="116">
        <v>550</v>
      </c>
      <c r="I105" s="116" t="s">
        <v>345</v>
      </c>
      <c r="J105" s="116" t="s">
        <v>346</v>
      </c>
      <c r="K105" s="116">
        <v>25</v>
      </c>
      <c r="L105" s="116">
        <v>10</v>
      </c>
      <c r="M105" s="116" t="s">
        <v>377</v>
      </c>
      <c r="N105" s="116" t="s">
        <v>378</v>
      </c>
      <c r="O105"/>
      <c r="P105" s="116" t="s">
        <v>353</v>
      </c>
      <c r="Q105" s="116" t="s">
        <v>349</v>
      </c>
      <c r="R105" s="137">
        <v>12</v>
      </c>
      <c r="S105" s="135">
        <v>24</v>
      </c>
      <c r="T105" s="135" t="s">
        <v>377</v>
      </c>
      <c r="U105" s="136" t="s">
        <v>377</v>
      </c>
      <c r="V105" s="136" t="s">
        <v>349</v>
      </c>
      <c r="W105" s="136" t="s">
        <v>349</v>
      </c>
      <c r="X105" s="116" t="s">
        <v>349</v>
      </c>
      <c r="Y105" s="136"/>
    </row>
    <row r="106" spans="1:25" ht="12.5">
      <c r="A106" s="116" t="s">
        <v>2252</v>
      </c>
      <c r="B106" s="116" t="s">
        <v>343</v>
      </c>
      <c r="C106" s="116" t="s">
        <v>2257</v>
      </c>
      <c r="D106" t="s">
        <v>407</v>
      </c>
      <c r="E106" s="183" t="s">
        <v>2258</v>
      </c>
      <c r="F106" s="121" t="s">
        <v>2042</v>
      </c>
      <c r="G106" s="121" t="s">
        <v>376</v>
      </c>
      <c r="H106" s="116">
        <v>450</v>
      </c>
      <c r="I106" s="116" t="s">
        <v>345</v>
      </c>
      <c r="J106" s="116" t="s">
        <v>346</v>
      </c>
      <c r="K106" s="116">
        <v>25</v>
      </c>
      <c r="L106" s="116">
        <v>10</v>
      </c>
      <c r="M106" s="116" t="s">
        <v>377</v>
      </c>
      <c r="N106" s="116" t="s">
        <v>378</v>
      </c>
      <c r="O106"/>
      <c r="P106" s="116" t="s">
        <v>353</v>
      </c>
      <c r="Q106" s="116" t="s">
        <v>349</v>
      </c>
      <c r="R106" s="137">
        <v>24</v>
      </c>
      <c r="S106" s="135">
        <v>24</v>
      </c>
      <c r="T106" s="135" t="s">
        <v>377</v>
      </c>
      <c r="U106" s="136" t="s">
        <v>378</v>
      </c>
      <c r="V106" s="136" t="s">
        <v>349</v>
      </c>
      <c r="W106" s="136" t="s">
        <v>349</v>
      </c>
      <c r="X106" s="116" t="s">
        <v>349</v>
      </c>
      <c r="Y106" s="136"/>
    </row>
    <row r="107" spans="1:25" ht="12.5">
      <c r="A107" s="116" t="s">
        <v>2252</v>
      </c>
      <c r="B107" s="116" t="s">
        <v>343</v>
      </c>
      <c r="C107" s="116" t="s">
        <v>2259</v>
      </c>
      <c r="D107" t="s">
        <v>408</v>
      </c>
      <c r="E107" s="183" t="s">
        <v>2260</v>
      </c>
      <c r="F107" s="121" t="s">
        <v>2042</v>
      </c>
      <c r="G107" s="121" t="s">
        <v>376</v>
      </c>
      <c r="H107" s="116">
        <v>400</v>
      </c>
      <c r="I107" s="116" t="s">
        <v>352</v>
      </c>
      <c r="J107" s="116" t="s">
        <v>346</v>
      </c>
      <c r="K107" s="116">
        <v>25</v>
      </c>
      <c r="L107" s="116">
        <v>10</v>
      </c>
      <c r="M107" s="116" t="s">
        <v>377</v>
      </c>
      <c r="N107" s="116" t="s">
        <v>378</v>
      </c>
      <c r="O107"/>
      <c r="P107" s="116" t="s">
        <v>353</v>
      </c>
      <c r="Q107" s="116" t="s">
        <v>349</v>
      </c>
      <c r="R107" s="137">
        <v>24</v>
      </c>
      <c r="S107" s="135">
        <v>24</v>
      </c>
      <c r="T107" s="135" t="s">
        <v>377</v>
      </c>
      <c r="U107" s="136" t="s">
        <v>378</v>
      </c>
      <c r="V107" s="136" t="s">
        <v>349</v>
      </c>
      <c r="W107" s="136" t="s">
        <v>349</v>
      </c>
      <c r="X107" s="116" t="s">
        <v>349</v>
      </c>
      <c r="Y107" s="136"/>
    </row>
    <row r="108" spans="1:25" ht="12.5">
      <c r="A108" s="116" t="s">
        <v>2252</v>
      </c>
      <c r="B108" s="116" t="s">
        <v>363</v>
      </c>
      <c r="C108" s="116" t="s">
        <v>2261</v>
      </c>
      <c r="D108" t="s">
        <v>409</v>
      </c>
      <c r="E108" s="183" t="s">
        <v>2262</v>
      </c>
      <c r="F108" s="121" t="s">
        <v>2042</v>
      </c>
      <c r="G108" s="121" t="s">
        <v>376</v>
      </c>
      <c r="H108" s="116">
        <v>350</v>
      </c>
      <c r="I108" s="116" t="s">
        <v>352</v>
      </c>
      <c r="J108" s="116" t="s">
        <v>346</v>
      </c>
      <c r="K108" s="116">
        <v>25</v>
      </c>
      <c r="L108" s="116">
        <v>5</v>
      </c>
      <c r="M108" s="116" t="s">
        <v>377</v>
      </c>
      <c r="N108" s="116" t="s">
        <v>378</v>
      </c>
      <c r="O108"/>
      <c r="P108" s="116" t="s">
        <v>353</v>
      </c>
      <c r="Q108" s="116" t="s">
        <v>349</v>
      </c>
      <c r="R108" s="137">
        <v>24</v>
      </c>
      <c r="S108" s="135">
        <v>24</v>
      </c>
      <c r="T108" s="135" t="s">
        <v>377</v>
      </c>
      <c r="U108" s="136" t="s">
        <v>378</v>
      </c>
      <c r="V108" s="136" t="s">
        <v>349</v>
      </c>
      <c r="W108" s="136" t="s">
        <v>349</v>
      </c>
      <c r="X108" s="116" t="s">
        <v>349</v>
      </c>
      <c r="Y108" s="136"/>
    </row>
    <row r="109" spans="1:25" ht="12.5">
      <c r="A109" s="116" t="s">
        <v>2252</v>
      </c>
      <c r="B109" s="116" t="s">
        <v>363</v>
      </c>
      <c r="C109" s="116" t="s">
        <v>2263</v>
      </c>
      <c r="D109" t="s">
        <v>410</v>
      </c>
      <c r="E109" s="183" t="s">
        <v>2264</v>
      </c>
      <c r="F109" s="121" t="s">
        <v>2042</v>
      </c>
      <c r="G109" s="121" t="s">
        <v>376</v>
      </c>
      <c r="H109" s="116">
        <v>300</v>
      </c>
      <c r="I109" s="116" t="s">
        <v>352</v>
      </c>
      <c r="J109" s="116" t="s">
        <v>346</v>
      </c>
      <c r="K109" s="116">
        <v>25</v>
      </c>
      <c r="L109" s="116">
        <v>7.5</v>
      </c>
      <c r="M109" s="116" t="s">
        <v>377</v>
      </c>
      <c r="N109" s="116" t="s">
        <v>378</v>
      </c>
      <c r="O109"/>
      <c r="P109" s="116" t="s">
        <v>353</v>
      </c>
      <c r="Q109" s="116" t="s">
        <v>349</v>
      </c>
      <c r="R109" s="137">
        <v>24</v>
      </c>
      <c r="S109" s="135">
        <v>24</v>
      </c>
      <c r="T109" s="135" t="s">
        <v>377</v>
      </c>
      <c r="U109" s="136" t="s">
        <v>378</v>
      </c>
      <c r="V109" s="136" t="s">
        <v>349</v>
      </c>
      <c r="W109" s="136" t="s">
        <v>349</v>
      </c>
      <c r="X109" s="116" t="s">
        <v>349</v>
      </c>
      <c r="Y109" s="136"/>
    </row>
    <row r="110" spans="1:25" ht="12.5">
      <c r="A110" s="116" t="s">
        <v>2252</v>
      </c>
      <c r="B110" s="116" t="s">
        <v>363</v>
      </c>
      <c r="C110" s="116" t="s">
        <v>2265</v>
      </c>
      <c r="D110"/>
      <c r="E110" s="183" t="s">
        <v>2266</v>
      </c>
      <c r="F110" s="121" t="s">
        <v>2042</v>
      </c>
      <c r="G110" s="121" t="s">
        <v>2187</v>
      </c>
      <c r="H110" s="116">
        <v>300</v>
      </c>
      <c r="I110" s="116" t="s">
        <v>345</v>
      </c>
      <c r="J110" s="116" t="s">
        <v>346</v>
      </c>
      <c r="K110" s="116">
        <v>25</v>
      </c>
      <c r="L110" s="116">
        <v>3</v>
      </c>
      <c r="M110" s="116" t="s">
        <v>377</v>
      </c>
      <c r="N110" s="116" t="s">
        <v>378</v>
      </c>
      <c r="O110"/>
      <c r="P110" s="116" t="s">
        <v>379</v>
      </c>
      <c r="Q110" s="116" t="s">
        <v>349</v>
      </c>
      <c r="R110" s="137">
        <v>24</v>
      </c>
      <c r="S110" s="135">
        <v>24</v>
      </c>
      <c r="T110" s="135" t="s">
        <v>377</v>
      </c>
      <c r="U110" s="136" t="s">
        <v>378</v>
      </c>
      <c r="V110" s="136" t="s">
        <v>349</v>
      </c>
      <c r="W110" s="136" t="s">
        <v>349</v>
      </c>
      <c r="X110" s="116" t="s">
        <v>349</v>
      </c>
      <c r="Y110" s="136"/>
    </row>
    <row r="111" spans="1:25" ht="12.5">
      <c r="A111" s="116" t="s">
        <v>2252</v>
      </c>
      <c r="B111" s="116" t="s">
        <v>363</v>
      </c>
      <c r="C111" s="116" t="s">
        <v>2267</v>
      </c>
      <c r="D111" t="s">
        <v>411</v>
      </c>
      <c r="E111" s="183" t="s">
        <v>2268</v>
      </c>
      <c r="F111" s="121" t="s">
        <v>2042</v>
      </c>
      <c r="G111" s="121" t="s">
        <v>376</v>
      </c>
      <c r="H111" s="116">
        <v>300</v>
      </c>
      <c r="I111" s="116" t="s">
        <v>345</v>
      </c>
      <c r="J111" s="116" t="s">
        <v>346</v>
      </c>
      <c r="K111" s="116">
        <v>25</v>
      </c>
      <c r="L111" s="116">
        <v>2</v>
      </c>
      <c r="M111" s="116" t="s">
        <v>377</v>
      </c>
      <c r="N111" s="116" t="s">
        <v>378</v>
      </c>
      <c r="O111"/>
      <c r="P111" s="116" t="s">
        <v>353</v>
      </c>
      <c r="Q111" s="116" t="s">
        <v>349</v>
      </c>
      <c r="R111" s="137">
        <v>24</v>
      </c>
      <c r="S111" s="135">
        <v>24</v>
      </c>
      <c r="T111" s="135" t="s">
        <v>377</v>
      </c>
      <c r="U111" s="136" t="s">
        <v>378</v>
      </c>
      <c r="V111" s="136" t="s">
        <v>349</v>
      </c>
      <c r="W111" s="136" t="s">
        <v>349</v>
      </c>
      <c r="X111" s="116" t="s">
        <v>349</v>
      </c>
      <c r="Y111" s="136"/>
    </row>
    <row r="112" spans="1:25" ht="12.5">
      <c r="A112" s="116" t="s">
        <v>2252</v>
      </c>
      <c r="B112" s="116" t="s">
        <v>371</v>
      </c>
      <c r="C112" s="116" t="s">
        <v>2269</v>
      </c>
      <c r="D112" t="s">
        <v>412</v>
      </c>
      <c r="E112" s="183" t="s">
        <v>2270</v>
      </c>
      <c r="F112" s="121" t="s">
        <v>2042</v>
      </c>
      <c r="G112" s="121" t="s">
        <v>376</v>
      </c>
      <c r="H112" s="116">
        <v>300</v>
      </c>
      <c r="I112" s="116" t="s">
        <v>345</v>
      </c>
      <c r="J112" s="116" t="s">
        <v>346</v>
      </c>
      <c r="K112" s="116">
        <v>25</v>
      </c>
      <c r="L112" s="116">
        <v>10</v>
      </c>
      <c r="M112" s="116" t="s">
        <v>377</v>
      </c>
      <c r="N112" s="116" t="s">
        <v>378</v>
      </c>
      <c r="O112"/>
      <c r="P112" s="116" t="s">
        <v>353</v>
      </c>
      <c r="Q112" s="116" t="s">
        <v>349</v>
      </c>
      <c r="R112" s="137">
        <v>24</v>
      </c>
      <c r="S112" s="135">
        <v>24</v>
      </c>
      <c r="T112" s="135" t="s">
        <v>377</v>
      </c>
      <c r="U112" s="136" t="s">
        <v>378</v>
      </c>
      <c r="V112" s="136" t="s">
        <v>349</v>
      </c>
      <c r="W112" s="136" t="s">
        <v>349</v>
      </c>
      <c r="X112" s="116" t="s">
        <v>349</v>
      </c>
      <c r="Y112" s="136"/>
    </row>
    <row r="113" spans="1:25" ht="12.5">
      <c r="A113" s="116" t="s">
        <v>2252</v>
      </c>
      <c r="B113" s="116" t="s">
        <v>371</v>
      </c>
      <c r="C113" s="116" t="s">
        <v>2271</v>
      </c>
      <c r="D113"/>
      <c r="E113" s="183" t="s">
        <v>2272</v>
      </c>
      <c r="F113" s="121" t="s">
        <v>2042</v>
      </c>
      <c r="G113" s="121" t="s">
        <v>2187</v>
      </c>
      <c r="H113" s="116">
        <v>300</v>
      </c>
      <c r="I113" s="116" t="s">
        <v>345</v>
      </c>
      <c r="J113" s="116" t="s">
        <v>346</v>
      </c>
      <c r="K113" s="116">
        <v>25</v>
      </c>
      <c r="L113" s="116">
        <v>3</v>
      </c>
      <c r="M113" s="116" t="s">
        <v>377</v>
      </c>
      <c r="N113" s="116" t="s">
        <v>378</v>
      </c>
      <c r="O113"/>
      <c r="P113" s="116" t="s">
        <v>379</v>
      </c>
      <c r="Q113" s="116" t="s">
        <v>349</v>
      </c>
      <c r="R113" s="137">
        <v>24</v>
      </c>
      <c r="S113" s="135">
        <v>24</v>
      </c>
      <c r="T113" s="135" t="s">
        <v>377</v>
      </c>
      <c r="U113" s="136" t="s">
        <v>378</v>
      </c>
      <c r="V113" s="136" t="s">
        <v>349</v>
      </c>
      <c r="W113" s="136" t="s">
        <v>349</v>
      </c>
      <c r="X113" s="116" t="s">
        <v>349</v>
      </c>
      <c r="Y113" s="136"/>
    </row>
    <row r="114" spans="1:25" ht="12.5">
      <c r="A114" s="116" t="s">
        <v>2252</v>
      </c>
      <c r="B114" s="116" t="s">
        <v>393</v>
      </c>
      <c r="C114" s="116" t="s">
        <v>2273</v>
      </c>
      <c r="D114" t="s">
        <v>413</v>
      </c>
      <c r="E114" s="183" t="s">
        <v>2274</v>
      </c>
      <c r="F114" s="121" t="s">
        <v>2042</v>
      </c>
      <c r="G114" s="121" t="s">
        <v>376</v>
      </c>
      <c r="H114" s="116">
        <v>300</v>
      </c>
      <c r="I114" s="116" t="s">
        <v>352</v>
      </c>
      <c r="J114" s="116" t="s">
        <v>346</v>
      </c>
      <c r="K114" s="116">
        <v>25</v>
      </c>
      <c r="L114" s="116">
        <v>10</v>
      </c>
      <c r="M114" s="116" t="s">
        <v>377</v>
      </c>
      <c r="N114" s="116" t="s">
        <v>378</v>
      </c>
      <c r="O114"/>
      <c r="P114" s="116" t="s">
        <v>353</v>
      </c>
      <c r="Q114" s="116" t="s">
        <v>349</v>
      </c>
      <c r="R114" s="137">
        <v>24</v>
      </c>
      <c r="S114" s="135">
        <v>24</v>
      </c>
      <c r="T114" s="135" t="s">
        <v>377</v>
      </c>
      <c r="U114" s="136" t="s">
        <v>378</v>
      </c>
      <c r="V114" s="136" t="s">
        <v>349</v>
      </c>
      <c r="W114" s="136" t="s">
        <v>349</v>
      </c>
      <c r="X114" s="116" t="s">
        <v>349</v>
      </c>
      <c r="Y114" s="136"/>
    </row>
    <row r="115" spans="1:25" ht="12.5">
      <c r="A115" s="116" t="s">
        <v>2252</v>
      </c>
      <c r="B115" s="116" t="s">
        <v>393</v>
      </c>
      <c r="C115" s="116" t="s">
        <v>2275</v>
      </c>
      <c r="D115" t="s">
        <v>414</v>
      </c>
      <c r="E115" s="183" t="s">
        <v>2276</v>
      </c>
      <c r="F115" s="121" t="s">
        <v>2042</v>
      </c>
      <c r="G115" s="121" t="s">
        <v>376</v>
      </c>
      <c r="H115" s="116">
        <v>300</v>
      </c>
      <c r="I115" s="116" t="s">
        <v>352</v>
      </c>
      <c r="J115" s="116" t="s">
        <v>346</v>
      </c>
      <c r="K115" s="116">
        <v>25</v>
      </c>
      <c r="L115" s="116">
        <v>10</v>
      </c>
      <c r="M115" s="116" t="s">
        <v>377</v>
      </c>
      <c r="N115" s="116" t="s">
        <v>378</v>
      </c>
      <c r="O115"/>
      <c r="P115" s="116" t="s">
        <v>353</v>
      </c>
      <c r="Q115" s="116" t="s">
        <v>349</v>
      </c>
      <c r="R115" s="137">
        <v>24</v>
      </c>
      <c r="S115" s="135">
        <v>12</v>
      </c>
      <c r="T115" s="135" t="s">
        <v>377</v>
      </c>
      <c r="U115" s="136" t="s">
        <v>377</v>
      </c>
      <c r="V115" s="136" t="s">
        <v>349</v>
      </c>
      <c r="W115" s="136" t="s">
        <v>349</v>
      </c>
      <c r="X115" s="116" t="s">
        <v>349</v>
      </c>
      <c r="Y115" s="136"/>
    </row>
    <row r="116" spans="1:25" ht="12.5">
      <c r="A116" s="116" t="s">
        <v>2252</v>
      </c>
      <c r="B116" s="116" t="s">
        <v>395</v>
      </c>
      <c r="C116" s="116" t="s">
        <v>2277</v>
      </c>
      <c r="D116" t="s">
        <v>415</v>
      </c>
      <c r="E116" s="183" t="s">
        <v>2278</v>
      </c>
      <c r="F116" s="121" t="s">
        <v>2042</v>
      </c>
      <c r="G116" s="121" t="s">
        <v>2194</v>
      </c>
      <c r="H116" s="116">
        <v>300</v>
      </c>
      <c r="I116" s="116" t="s">
        <v>352</v>
      </c>
      <c r="J116" s="116" t="s">
        <v>346</v>
      </c>
      <c r="K116" s="116">
        <v>25</v>
      </c>
      <c r="L116" s="116">
        <v>2</v>
      </c>
      <c r="M116" s="116" t="s">
        <v>377</v>
      </c>
      <c r="N116" s="116" t="s">
        <v>378</v>
      </c>
      <c r="O116"/>
      <c r="P116" s="116" t="s">
        <v>2195</v>
      </c>
      <c r="Q116" s="116" t="s">
        <v>349</v>
      </c>
      <c r="R116" s="137">
        <v>12</v>
      </c>
      <c r="S116" s="135">
        <v>12</v>
      </c>
      <c r="T116" s="135" t="s">
        <v>378</v>
      </c>
      <c r="U116" s="136" t="s">
        <v>377</v>
      </c>
      <c r="V116" s="136" t="s">
        <v>349</v>
      </c>
      <c r="W116" s="136" t="s">
        <v>349</v>
      </c>
      <c r="X116" s="116" t="s">
        <v>349</v>
      </c>
      <c r="Y116" s="136"/>
    </row>
    <row r="117" spans="1:25" ht="12.5">
      <c r="A117" s="116" t="s">
        <v>2252</v>
      </c>
      <c r="B117" s="116" t="s">
        <v>350</v>
      </c>
      <c r="C117" s="116" t="s">
        <v>2279</v>
      </c>
      <c r="D117" t="s">
        <v>416</v>
      </c>
      <c r="E117" s="183" t="s">
        <v>2280</v>
      </c>
      <c r="F117" s="121" t="s">
        <v>2042</v>
      </c>
      <c r="G117" s="121" t="s">
        <v>376</v>
      </c>
      <c r="H117" s="116">
        <v>550</v>
      </c>
      <c r="I117" s="116" t="s">
        <v>345</v>
      </c>
      <c r="J117" s="116" t="s">
        <v>346</v>
      </c>
      <c r="K117" s="116">
        <v>25</v>
      </c>
      <c r="L117" s="116">
        <v>3</v>
      </c>
      <c r="M117" s="116" t="s">
        <v>377</v>
      </c>
      <c r="N117" s="116" t="s">
        <v>378</v>
      </c>
      <c r="O117"/>
      <c r="P117" s="116" t="s">
        <v>353</v>
      </c>
      <c r="Q117" s="116" t="s">
        <v>349</v>
      </c>
      <c r="R117" s="137">
        <v>12</v>
      </c>
      <c r="S117" s="135">
        <v>24</v>
      </c>
      <c r="T117" s="135" t="s">
        <v>378</v>
      </c>
      <c r="U117" s="136" t="s">
        <v>377</v>
      </c>
      <c r="V117" s="136" t="s">
        <v>349</v>
      </c>
      <c r="W117" s="136" t="s">
        <v>349</v>
      </c>
      <c r="X117" s="116" t="s">
        <v>349</v>
      </c>
      <c r="Y117" s="136"/>
    </row>
    <row r="118" spans="1:25" ht="12.5">
      <c r="A118" s="116" t="s">
        <v>2252</v>
      </c>
      <c r="B118" s="116" t="s">
        <v>350</v>
      </c>
      <c r="C118" s="116" t="s">
        <v>2281</v>
      </c>
      <c r="D118" t="s">
        <v>417</v>
      </c>
      <c r="E118" s="183" t="s">
        <v>2282</v>
      </c>
      <c r="F118" s="121" t="s">
        <v>2042</v>
      </c>
      <c r="G118" s="121" t="s">
        <v>376</v>
      </c>
      <c r="H118" s="116">
        <v>500</v>
      </c>
      <c r="I118" s="116" t="s">
        <v>345</v>
      </c>
      <c r="J118" s="116" t="s">
        <v>346</v>
      </c>
      <c r="K118" s="116">
        <v>25</v>
      </c>
      <c r="L118" s="116">
        <v>10</v>
      </c>
      <c r="M118" s="116" t="s">
        <v>377</v>
      </c>
      <c r="N118" s="116" t="s">
        <v>378</v>
      </c>
      <c r="O118"/>
      <c r="P118" s="116" t="s">
        <v>353</v>
      </c>
      <c r="Q118" s="116" t="s">
        <v>349</v>
      </c>
      <c r="R118" s="137">
        <v>24</v>
      </c>
      <c r="S118" s="135">
        <v>24</v>
      </c>
      <c r="T118" s="135" t="s">
        <v>377</v>
      </c>
      <c r="U118" s="136" t="s">
        <v>377</v>
      </c>
      <c r="V118" s="136" t="s">
        <v>349</v>
      </c>
      <c r="W118" s="136" t="s">
        <v>349</v>
      </c>
      <c r="X118" s="116" t="s">
        <v>349</v>
      </c>
      <c r="Y118" s="136"/>
    </row>
    <row r="119" spans="1:25" ht="12.5">
      <c r="A119" s="116" t="s">
        <v>2252</v>
      </c>
      <c r="B119" s="116" t="s">
        <v>343</v>
      </c>
      <c r="C119" s="116" t="s">
        <v>2283</v>
      </c>
      <c r="D119" t="s">
        <v>418</v>
      </c>
      <c r="E119" s="183" t="s">
        <v>2284</v>
      </c>
      <c r="F119" s="121" t="s">
        <v>2042</v>
      </c>
      <c r="G119" s="121" t="s">
        <v>376</v>
      </c>
      <c r="H119" s="116">
        <v>450</v>
      </c>
      <c r="I119" s="116" t="s">
        <v>345</v>
      </c>
      <c r="J119" s="116" t="s">
        <v>346</v>
      </c>
      <c r="K119" s="116">
        <v>25</v>
      </c>
      <c r="L119" s="116">
        <v>7.5</v>
      </c>
      <c r="M119" s="116" t="s">
        <v>377</v>
      </c>
      <c r="N119" s="116" t="s">
        <v>378</v>
      </c>
      <c r="O119"/>
      <c r="P119" s="116" t="s">
        <v>353</v>
      </c>
      <c r="Q119" s="116" t="s">
        <v>349</v>
      </c>
      <c r="R119" s="137">
        <v>24</v>
      </c>
      <c r="S119" s="135">
        <v>24</v>
      </c>
      <c r="T119" s="135" t="s">
        <v>377</v>
      </c>
      <c r="U119" s="136" t="s">
        <v>378</v>
      </c>
      <c r="V119" s="136" t="s">
        <v>349</v>
      </c>
      <c r="W119" s="136" t="s">
        <v>349</v>
      </c>
      <c r="X119" s="116" t="s">
        <v>349</v>
      </c>
      <c r="Y119" s="136"/>
    </row>
    <row r="120" spans="1:25" ht="12.5">
      <c r="A120" s="116" t="s">
        <v>2252</v>
      </c>
      <c r="B120" s="116" t="s">
        <v>343</v>
      </c>
      <c r="C120" s="116" t="s">
        <v>2285</v>
      </c>
      <c r="D120"/>
      <c r="E120" s="183" t="s">
        <v>2286</v>
      </c>
      <c r="F120" s="121" t="s">
        <v>2042</v>
      </c>
      <c r="G120" s="121" t="s">
        <v>2187</v>
      </c>
      <c r="H120" s="116">
        <v>400</v>
      </c>
      <c r="I120" s="116" t="s">
        <v>345</v>
      </c>
      <c r="J120" s="116" t="s">
        <v>346</v>
      </c>
      <c r="K120" s="116">
        <v>25</v>
      </c>
      <c r="L120" s="116">
        <v>5</v>
      </c>
      <c r="M120" s="116" t="s">
        <v>377</v>
      </c>
      <c r="N120" s="116" t="s">
        <v>378</v>
      </c>
      <c r="O120"/>
      <c r="P120" s="116" t="s">
        <v>379</v>
      </c>
      <c r="Q120" s="116" t="s">
        <v>349</v>
      </c>
      <c r="R120" s="137">
        <v>24</v>
      </c>
      <c r="S120" s="135">
        <v>24</v>
      </c>
      <c r="T120" s="135" t="s">
        <v>377</v>
      </c>
      <c r="U120" s="136" t="s">
        <v>378</v>
      </c>
      <c r="V120" s="136" t="s">
        <v>349</v>
      </c>
      <c r="W120" s="136" t="s">
        <v>349</v>
      </c>
      <c r="X120" s="116" t="s">
        <v>349</v>
      </c>
      <c r="Y120" s="136"/>
    </row>
    <row r="121" spans="1:25" ht="12.5">
      <c r="A121" s="116" t="s">
        <v>2252</v>
      </c>
      <c r="B121" s="116" t="s">
        <v>343</v>
      </c>
      <c r="C121" s="116" t="s">
        <v>2287</v>
      </c>
      <c r="D121" t="s">
        <v>419</v>
      </c>
      <c r="E121" s="183" t="s">
        <v>2288</v>
      </c>
      <c r="F121" s="121" t="s">
        <v>2042</v>
      </c>
      <c r="G121" s="121" t="s">
        <v>376</v>
      </c>
      <c r="H121" s="116">
        <v>350</v>
      </c>
      <c r="I121" s="116" t="s">
        <v>352</v>
      </c>
      <c r="J121" s="116" t="s">
        <v>346</v>
      </c>
      <c r="K121" s="116">
        <v>25</v>
      </c>
      <c r="L121" s="116">
        <v>3</v>
      </c>
      <c r="M121" s="116" t="s">
        <v>377</v>
      </c>
      <c r="N121" s="116" t="s">
        <v>378</v>
      </c>
      <c r="O121"/>
      <c r="P121" s="116" t="s">
        <v>353</v>
      </c>
      <c r="Q121" s="116" t="s">
        <v>349</v>
      </c>
      <c r="R121" s="137">
        <v>24</v>
      </c>
      <c r="S121" s="135">
        <v>24</v>
      </c>
      <c r="T121" s="135" t="s">
        <v>377</v>
      </c>
      <c r="U121" s="136" t="s">
        <v>378</v>
      </c>
      <c r="V121" s="136" t="s">
        <v>349</v>
      </c>
      <c r="W121" s="136" t="s">
        <v>349</v>
      </c>
      <c r="X121" s="116" t="s">
        <v>349</v>
      </c>
      <c r="Y121" s="136"/>
    </row>
    <row r="122" spans="1:25" ht="12.5">
      <c r="A122" s="116" t="s">
        <v>2252</v>
      </c>
      <c r="B122" s="116" t="s">
        <v>343</v>
      </c>
      <c r="C122" s="116" t="s">
        <v>2289</v>
      </c>
      <c r="D122"/>
      <c r="E122" s="183" t="s">
        <v>2290</v>
      </c>
      <c r="F122" s="121" t="s">
        <v>2042</v>
      </c>
      <c r="G122" s="121" t="s">
        <v>2187</v>
      </c>
      <c r="H122" s="116">
        <v>300</v>
      </c>
      <c r="I122" s="116" t="s">
        <v>352</v>
      </c>
      <c r="J122" s="116" t="s">
        <v>346</v>
      </c>
      <c r="K122" s="116">
        <v>25</v>
      </c>
      <c r="L122" s="116">
        <v>3</v>
      </c>
      <c r="M122" s="116" t="s">
        <v>377</v>
      </c>
      <c r="N122" s="116" t="s">
        <v>378</v>
      </c>
      <c r="O122"/>
      <c r="P122" s="116" t="s">
        <v>379</v>
      </c>
      <c r="Q122" s="116" t="s">
        <v>349</v>
      </c>
      <c r="R122" s="137">
        <v>24</v>
      </c>
      <c r="S122" s="135">
        <v>24</v>
      </c>
      <c r="T122" s="135" t="s">
        <v>377</v>
      </c>
      <c r="U122" s="136" t="s">
        <v>378</v>
      </c>
      <c r="V122" s="136" t="s">
        <v>349</v>
      </c>
      <c r="W122" s="136" t="s">
        <v>349</v>
      </c>
      <c r="X122" s="116" t="s">
        <v>349</v>
      </c>
      <c r="Y122" s="136"/>
    </row>
    <row r="123" spans="1:25" ht="12.5">
      <c r="A123" s="116" t="s">
        <v>2252</v>
      </c>
      <c r="B123" s="116" t="s">
        <v>343</v>
      </c>
      <c r="C123" s="116" t="s">
        <v>2291</v>
      </c>
      <c r="D123" t="s">
        <v>420</v>
      </c>
      <c r="E123" s="183" t="s">
        <v>2292</v>
      </c>
      <c r="F123" s="121" t="s">
        <v>2042</v>
      </c>
      <c r="G123" s="121" t="s">
        <v>376</v>
      </c>
      <c r="H123" s="116">
        <v>300</v>
      </c>
      <c r="I123" s="116" t="s">
        <v>345</v>
      </c>
      <c r="J123" s="116" t="s">
        <v>346</v>
      </c>
      <c r="K123" s="116">
        <v>25</v>
      </c>
      <c r="L123" s="116">
        <v>10</v>
      </c>
      <c r="M123" s="116" t="s">
        <v>377</v>
      </c>
      <c r="N123" s="116" t="s">
        <v>378</v>
      </c>
      <c r="O123"/>
      <c r="P123" s="116" t="s">
        <v>353</v>
      </c>
      <c r="Q123" s="116" t="s">
        <v>349</v>
      </c>
      <c r="R123" s="137">
        <v>24</v>
      </c>
      <c r="S123" s="135">
        <v>24</v>
      </c>
      <c r="T123" s="135" t="s">
        <v>377</v>
      </c>
      <c r="U123" s="136" t="s">
        <v>378</v>
      </c>
      <c r="V123" s="136" t="s">
        <v>349</v>
      </c>
      <c r="W123" s="136" t="s">
        <v>349</v>
      </c>
      <c r="X123" s="116" t="s">
        <v>349</v>
      </c>
      <c r="Y123" s="136"/>
    </row>
    <row r="124" spans="1:25" ht="12.5">
      <c r="A124" s="116" t="s">
        <v>2252</v>
      </c>
      <c r="B124" s="116" t="s">
        <v>363</v>
      </c>
      <c r="C124" s="116" t="s">
        <v>2293</v>
      </c>
      <c r="D124" t="s">
        <v>421</v>
      </c>
      <c r="E124" s="183" t="s">
        <v>2294</v>
      </c>
      <c r="F124" s="121" t="s">
        <v>2042</v>
      </c>
      <c r="G124" s="121" t="s">
        <v>376</v>
      </c>
      <c r="H124" s="116">
        <v>300</v>
      </c>
      <c r="I124" s="116" t="s">
        <v>345</v>
      </c>
      <c r="J124" s="116" t="s">
        <v>346</v>
      </c>
      <c r="K124" s="116">
        <v>25</v>
      </c>
      <c r="L124" s="116">
        <v>10</v>
      </c>
      <c r="M124" s="116" t="s">
        <v>377</v>
      </c>
      <c r="N124" s="116" t="s">
        <v>378</v>
      </c>
      <c r="O124"/>
      <c r="P124" s="116" t="s">
        <v>353</v>
      </c>
      <c r="Q124" s="116" t="s">
        <v>349</v>
      </c>
      <c r="R124" s="137">
        <v>24</v>
      </c>
      <c r="S124" s="135">
        <v>12</v>
      </c>
      <c r="T124" s="135" t="s">
        <v>377</v>
      </c>
      <c r="U124" s="136" t="s">
        <v>377</v>
      </c>
      <c r="V124" s="136" t="s">
        <v>349</v>
      </c>
      <c r="W124" s="136" t="s">
        <v>349</v>
      </c>
      <c r="X124" s="116" t="s">
        <v>349</v>
      </c>
      <c r="Y124" s="136"/>
    </row>
    <row r="125" spans="1:25" ht="12.5">
      <c r="A125" s="116" t="s">
        <v>2252</v>
      </c>
      <c r="B125" s="116" t="s">
        <v>363</v>
      </c>
      <c r="C125" s="116" t="s">
        <v>2295</v>
      </c>
      <c r="D125" t="s">
        <v>422</v>
      </c>
      <c r="E125" s="183" t="s">
        <v>2296</v>
      </c>
      <c r="F125" s="121" t="s">
        <v>2042</v>
      </c>
      <c r="G125" s="121" t="s">
        <v>2194</v>
      </c>
      <c r="H125" s="116">
        <v>300</v>
      </c>
      <c r="I125" s="116" t="s">
        <v>345</v>
      </c>
      <c r="J125" s="116" t="s">
        <v>346</v>
      </c>
      <c r="K125" s="116">
        <v>25</v>
      </c>
      <c r="L125" s="116">
        <v>2</v>
      </c>
      <c r="M125" s="116" t="s">
        <v>377</v>
      </c>
      <c r="N125" s="116" t="s">
        <v>378</v>
      </c>
      <c r="O125"/>
      <c r="P125" s="116" t="s">
        <v>2195</v>
      </c>
      <c r="Q125" s="116" t="s">
        <v>349</v>
      </c>
      <c r="R125" s="137">
        <v>12</v>
      </c>
      <c r="S125" s="135">
        <v>12</v>
      </c>
      <c r="T125" s="135" t="s">
        <v>378</v>
      </c>
      <c r="U125" s="136" t="s">
        <v>377</v>
      </c>
      <c r="V125" s="136" t="s">
        <v>349</v>
      </c>
      <c r="W125" s="136" t="s">
        <v>349</v>
      </c>
      <c r="X125" s="116" t="s">
        <v>349</v>
      </c>
      <c r="Y125" s="136"/>
    </row>
    <row r="126" spans="1:25" ht="12.5">
      <c r="A126" s="116" t="s">
        <v>2252</v>
      </c>
      <c r="B126" s="116" t="s">
        <v>350</v>
      </c>
      <c r="C126" s="116" t="s">
        <v>2297</v>
      </c>
      <c r="D126" t="s">
        <v>423</v>
      </c>
      <c r="E126" s="183" t="s">
        <v>2298</v>
      </c>
      <c r="F126" s="121" t="s">
        <v>2042</v>
      </c>
      <c r="G126" s="121" t="s">
        <v>376</v>
      </c>
      <c r="H126" s="116">
        <v>550</v>
      </c>
      <c r="I126" s="116" t="s">
        <v>345</v>
      </c>
      <c r="J126" s="116" t="s">
        <v>346</v>
      </c>
      <c r="K126" s="116">
        <v>25</v>
      </c>
      <c r="L126" s="116">
        <v>3</v>
      </c>
      <c r="M126" s="116" t="s">
        <v>377</v>
      </c>
      <c r="N126" s="116" t="s">
        <v>378</v>
      </c>
      <c r="O126"/>
      <c r="P126" s="116" t="s">
        <v>353</v>
      </c>
      <c r="Q126" s="116" t="s">
        <v>349</v>
      </c>
      <c r="R126" s="137">
        <v>12</v>
      </c>
      <c r="S126" s="135">
        <v>12</v>
      </c>
      <c r="T126" s="135" t="s">
        <v>378</v>
      </c>
      <c r="U126" s="136" t="s">
        <v>377</v>
      </c>
      <c r="V126" s="136" t="s">
        <v>349</v>
      </c>
      <c r="W126" s="136" t="s">
        <v>349</v>
      </c>
      <c r="X126" s="116" t="s">
        <v>349</v>
      </c>
      <c r="Y126" s="136"/>
    </row>
    <row r="127" spans="1:25" ht="12.5">
      <c r="A127" s="116" t="s">
        <v>2252</v>
      </c>
      <c r="B127" s="116" t="s">
        <v>350</v>
      </c>
      <c r="C127" s="116" t="s">
        <v>2299</v>
      </c>
      <c r="D127" t="s">
        <v>424</v>
      </c>
      <c r="E127" s="183" t="s">
        <v>2300</v>
      </c>
      <c r="F127" s="121" t="s">
        <v>2042</v>
      </c>
      <c r="G127" s="121" t="s">
        <v>376</v>
      </c>
      <c r="H127" s="116">
        <v>500</v>
      </c>
      <c r="I127" s="116" t="s">
        <v>345</v>
      </c>
      <c r="J127" s="116" t="s">
        <v>346</v>
      </c>
      <c r="K127" s="116">
        <v>25</v>
      </c>
      <c r="L127" s="116">
        <v>10</v>
      </c>
      <c r="M127" s="116" t="s">
        <v>377</v>
      </c>
      <c r="N127" s="116" t="s">
        <v>378</v>
      </c>
      <c r="O127"/>
      <c r="P127" s="116" t="s">
        <v>353</v>
      </c>
      <c r="Q127" s="116" t="s">
        <v>349</v>
      </c>
      <c r="R127" s="137">
        <v>12</v>
      </c>
      <c r="S127" s="135">
        <v>24</v>
      </c>
      <c r="T127" s="135" t="s">
        <v>377</v>
      </c>
      <c r="U127" s="136" t="s">
        <v>377</v>
      </c>
      <c r="V127" s="136" t="s">
        <v>349</v>
      </c>
      <c r="W127" s="136" t="s">
        <v>349</v>
      </c>
      <c r="X127" s="116" t="s">
        <v>349</v>
      </c>
      <c r="Y127" s="136"/>
    </row>
    <row r="128" spans="1:25" ht="12.5">
      <c r="A128" s="116" t="s">
        <v>2252</v>
      </c>
      <c r="B128" s="116" t="s">
        <v>343</v>
      </c>
      <c r="C128" s="116" t="s">
        <v>2301</v>
      </c>
      <c r="D128" t="s">
        <v>425</v>
      </c>
      <c r="E128" s="183" t="s">
        <v>2302</v>
      </c>
      <c r="F128" s="121" t="s">
        <v>2042</v>
      </c>
      <c r="G128" s="121" t="s">
        <v>376</v>
      </c>
      <c r="H128" s="116">
        <v>450</v>
      </c>
      <c r="I128" s="116" t="s">
        <v>345</v>
      </c>
      <c r="J128" s="116" t="s">
        <v>346</v>
      </c>
      <c r="K128" s="116">
        <v>25</v>
      </c>
      <c r="L128" s="116">
        <v>7.5</v>
      </c>
      <c r="M128" s="116" t="s">
        <v>377</v>
      </c>
      <c r="N128" s="116" t="s">
        <v>378</v>
      </c>
      <c r="O128"/>
      <c r="P128" s="116" t="s">
        <v>353</v>
      </c>
      <c r="Q128" s="116" t="s">
        <v>349</v>
      </c>
      <c r="R128" s="137">
        <v>24</v>
      </c>
      <c r="S128" s="135">
        <v>24</v>
      </c>
      <c r="T128" s="135" t="s">
        <v>377</v>
      </c>
      <c r="U128" s="136" t="s">
        <v>378</v>
      </c>
      <c r="V128" s="136" t="s">
        <v>349</v>
      </c>
      <c r="W128" s="136" t="s">
        <v>349</v>
      </c>
      <c r="X128" s="116" t="s">
        <v>349</v>
      </c>
      <c r="Y128" s="136"/>
    </row>
    <row r="129" spans="1:25" ht="12.5">
      <c r="A129" s="116" t="s">
        <v>2252</v>
      </c>
      <c r="B129" s="116" t="s">
        <v>343</v>
      </c>
      <c r="C129" s="116" t="s">
        <v>2303</v>
      </c>
      <c r="D129"/>
      <c r="E129" s="183" t="s">
        <v>2304</v>
      </c>
      <c r="F129" s="121" t="s">
        <v>2042</v>
      </c>
      <c r="G129" s="121" t="s">
        <v>2187</v>
      </c>
      <c r="H129" s="116">
        <v>400</v>
      </c>
      <c r="I129" s="116" t="s">
        <v>345</v>
      </c>
      <c r="J129" s="116" t="s">
        <v>346</v>
      </c>
      <c r="K129" s="116">
        <v>25</v>
      </c>
      <c r="L129" s="116">
        <v>5</v>
      </c>
      <c r="M129" s="116" t="s">
        <v>377</v>
      </c>
      <c r="N129" s="116" t="s">
        <v>378</v>
      </c>
      <c r="O129"/>
      <c r="P129" s="116" t="s">
        <v>379</v>
      </c>
      <c r="Q129" s="116" t="s">
        <v>349</v>
      </c>
      <c r="R129" s="137">
        <v>24</v>
      </c>
      <c r="S129" s="135">
        <v>24</v>
      </c>
      <c r="T129" s="135" t="s">
        <v>377</v>
      </c>
      <c r="U129" s="136" t="s">
        <v>378</v>
      </c>
      <c r="V129" s="136" t="s">
        <v>349</v>
      </c>
      <c r="W129" s="136" t="s">
        <v>349</v>
      </c>
      <c r="X129" s="116" t="s">
        <v>349</v>
      </c>
      <c r="Y129" s="136"/>
    </row>
    <row r="130" spans="1:25" ht="12.5">
      <c r="A130" s="116" t="s">
        <v>2252</v>
      </c>
      <c r="B130" s="116" t="s">
        <v>343</v>
      </c>
      <c r="C130" s="116" t="s">
        <v>2305</v>
      </c>
      <c r="D130" t="s">
        <v>426</v>
      </c>
      <c r="E130" s="183" t="s">
        <v>2306</v>
      </c>
      <c r="F130" s="121" t="s">
        <v>2042</v>
      </c>
      <c r="G130" s="121" t="s">
        <v>376</v>
      </c>
      <c r="H130" s="116">
        <v>350</v>
      </c>
      <c r="I130" s="116" t="s">
        <v>352</v>
      </c>
      <c r="J130" s="116" t="s">
        <v>346</v>
      </c>
      <c r="K130" s="116">
        <v>25</v>
      </c>
      <c r="L130" s="116">
        <v>3</v>
      </c>
      <c r="M130" s="116" t="s">
        <v>377</v>
      </c>
      <c r="N130" s="116" t="s">
        <v>378</v>
      </c>
      <c r="O130"/>
      <c r="P130" s="116" t="s">
        <v>353</v>
      </c>
      <c r="Q130" s="116" t="s">
        <v>349</v>
      </c>
      <c r="R130" s="137">
        <v>24</v>
      </c>
      <c r="S130" s="135">
        <v>24</v>
      </c>
      <c r="T130" s="135" t="s">
        <v>377</v>
      </c>
      <c r="U130" s="136" t="s">
        <v>378</v>
      </c>
      <c r="V130" s="136" t="s">
        <v>349</v>
      </c>
      <c r="W130" s="136" t="s">
        <v>349</v>
      </c>
      <c r="X130" s="116" t="s">
        <v>349</v>
      </c>
      <c r="Y130" s="136"/>
    </row>
    <row r="131" spans="1:25" ht="12.5">
      <c r="A131" s="116" t="s">
        <v>2252</v>
      </c>
      <c r="B131" s="116" t="s">
        <v>343</v>
      </c>
      <c r="C131" s="116" t="s">
        <v>2307</v>
      </c>
      <c r="D131"/>
      <c r="E131" s="183" t="s">
        <v>2308</v>
      </c>
      <c r="F131" s="121" t="s">
        <v>2042</v>
      </c>
      <c r="G131" s="121" t="s">
        <v>2187</v>
      </c>
      <c r="H131" s="116">
        <v>300</v>
      </c>
      <c r="I131" s="116" t="s">
        <v>352</v>
      </c>
      <c r="J131" s="116" t="s">
        <v>346</v>
      </c>
      <c r="K131" s="116">
        <v>25</v>
      </c>
      <c r="L131" s="116">
        <v>3</v>
      </c>
      <c r="M131" s="116" t="s">
        <v>377</v>
      </c>
      <c r="N131" s="116" t="s">
        <v>378</v>
      </c>
      <c r="O131"/>
      <c r="P131" s="116" t="s">
        <v>379</v>
      </c>
      <c r="Q131" s="116" t="s">
        <v>349</v>
      </c>
      <c r="R131" s="137">
        <v>24</v>
      </c>
      <c r="S131" s="135">
        <v>24</v>
      </c>
      <c r="T131" s="135" t="s">
        <v>377</v>
      </c>
      <c r="U131" s="136" t="s">
        <v>378</v>
      </c>
      <c r="V131" s="136" t="s">
        <v>349</v>
      </c>
      <c r="W131" s="136" t="s">
        <v>349</v>
      </c>
      <c r="X131" s="116" t="s">
        <v>349</v>
      </c>
      <c r="Y131" s="136"/>
    </row>
    <row r="132" spans="1:25" ht="12.5">
      <c r="A132" s="116" t="s">
        <v>2252</v>
      </c>
      <c r="B132" s="116" t="s">
        <v>343</v>
      </c>
      <c r="C132" s="116" t="s">
        <v>2309</v>
      </c>
      <c r="D132" t="s">
        <v>427</v>
      </c>
      <c r="E132" s="183" t="s">
        <v>2310</v>
      </c>
      <c r="F132" s="121" t="s">
        <v>2042</v>
      </c>
      <c r="G132" s="121" t="s">
        <v>376</v>
      </c>
      <c r="H132" s="116">
        <v>300</v>
      </c>
      <c r="I132" s="116" t="s">
        <v>352</v>
      </c>
      <c r="J132" s="116" t="s">
        <v>346</v>
      </c>
      <c r="K132" s="116">
        <v>25</v>
      </c>
      <c r="L132" s="116">
        <v>10</v>
      </c>
      <c r="M132" s="116" t="s">
        <v>377</v>
      </c>
      <c r="N132" s="116" t="s">
        <v>378</v>
      </c>
      <c r="O132"/>
      <c r="P132" s="116" t="s">
        <v>353</v>
      </c>
      <c r="Q132" s="116" t="s">
        <v>349</v>
      </c>
      <c r="R132" s="137">
        <v>24</v>
      </c>
      <c r="S132" s="135">
        <v>24</v>
      </c>
      <c r="T132" s="135" t="s">
        <v>377</v>
      </c>
      <c r="U132" s="136" t="s">
        <v>378</v>
      </c>
      <c r="V132" s="136" t="s">
        <v>349</v>
      </c>
      <c r="W132" s="136" t="s">
        <v>349</v>
      </c>
      <c r="X132" s="116" t="s">
        <v>349</v>
      </c>
      <c r="Y132" s="136"/>
    </row>
    <row r="133" spans="1:25" ht="12.5">
      <c r="A133" s="116" t="s">
        <v>2252</v>
      </c>
      <c r="B133" s="116" t="s">
        <v>363</v>
      </c>
      <c r="C133" s="116" t="s">
        <v>2311</v>
      </c>
      <c r="D133" t="s">
        <v>428</v>
      </c>
      <c r="E133" s="183" t="s">
        <v>2312</v>
      </c>
      <c r="F133" s="121" t="s">
        <v>2042</v>
      </c>
      <c r="G133" s="121" t="s">
        <v>376</v>
      </c>
      <c r="H133" s="116">
        <v>300</v>
      </c>
      <c r="I133" s="116" t="s">
        <v>352</v>
      </c>
      <c r="J133" s="116" t="s">
        <v>346</v>
      </c>
      <c r="K133" s="116">
        <v>25</v>
      </c>
      <c r="L133" s="116">
        <v>10</v>
      </c>
      <c r="M133" s="116" t="s">
        <v>377</v>
      </c>
      <c r="N133" s="116" t="s">
        <v>378</v>
      </c>
      <c r="O133"/>
      <c r="P133" s="116" t="s">
        <v>353</v>
      </c>
      <c r="Q133" s="116" t="s">
        <v>349</v>
      </c>
      <c r="R133" s="137">
        <v>24</v>
      </c>
      <c r="S133" s="135">
        <v>24</v>
      </c>
      <c r="T133" s="135" t="s">
        <v>377</v>
      </c>
      <c r="U133" s="136" t="s">
        <v>378</v>
      </c>
      <c r="V133" s="136" t="s">
        <v>349</v>
      </c>
      <c r="W133" s="136" t="s">
        <v>349</v>
      </c>
      <c r="X133" s="116" t="s">
        <v>349</v>
      </c>
      <c r="Y133" s="136"/>
    </row>
    <row r="134" spans="1:25" ht="12.5">
      <c r="A134" s="116" t="s">
        <v>2252</v>
      </c>
      <c r="B134" s="116" t="s">
        <v>363</v>
      </c>
      <c r="C134" s="116" t="s">
        <v>2313</v>
      </c>
      <c r="D134" t="s">
        <v>429</v>
      </c>
      <c r="E134" s="183" t="s">
        <v>2314</v>
      </c>
      <c r="F134" s="121" t="s">
        <v>2042</v>
      </c>
      <c r="G134" s="121" t="s">
        <v>376</v>
      </c>
      <c r="H134" s="116">
        <v>300</v>
      </c>
      <c r="I134" s="116" t="s">
        <v>352</v>
      </c>
      <c r="J134" s="116" t="s">
        <v>346</v>
      </c>
      <c r="K134" s="116">
        <v>25</v>
      </c>
      <c r="L134" s="116">
        <v>7.5</v>
      </c>
      <c r="M134" s="116" t="s">
        <v>377</v>
      </c>
      <c r="N134" s="116" t="s">
        <v>378</v>
      </c>
      <c r="O134"/>
      <c r="P134" s="116" t="s">
        <v>353</v>
      </c>
      <c r="Q134" s="116" t="s">
        <v>349</v>
      </c>
      <c r="R134" s="137">
        <v>24</v>
      </c>
      <c r="S134" s="135">
        <v>12</v>
      </c>
      <c r="T134" s="135" t="s">
        <v>377</v>
      </c>
      <c r="U134" s="136" t="s">
        <v>377</v>
      </c>
      <c r="V134" s="136" t="s">
        <v>349</v>
      </c>
      <c r="W134" s="136" t="s">
        <v>349</v>
      </c>
      <c r="X134" s="116" t="s">
        <v>349</v>
      </c>
      <c r="Y134" s="136"/>
    </row>
    <row r="135" spans="1:25" ht="12.5">
      <c r="A135" s="116" t="s">
        <v>2252</v>
      </c>
      <c r="B135" s="116" t="s">
        <v>363</v>
      </c>
      <c r="C135" s="116" t="s">
        <v>2315</v>
      </c>
      <c r="D135" t="s">
        <v>430</v>
      </c>
      <c r="E135" s="183" t="s">
        <v>2316</v>
      </c>
      <c r="F135" s="121" t="s">
        <v>2042</v>
      </c>
      <c r="G135" s="121" t="s">
        <v>2194</v>
      </c>
      <c r="H135" s="116">
        <v>300</v>
      </c>
      <c r="I135" s="116" t="s">
        <v>352</v>
      </c>
      <c r="J135" s="116" t="s">
        <v>346</v>
      </c>
      <c r="K135" s="116">
        <v>25</v>
      </c>
      <c r="L135" s="116">
        <v>2</v>
      </c>
      <c r="M135" s="116" t="s">
        <v>377</v>
      </c>
      <c r="N135" s="116" t="s">
        <v>378</v>
      </c>
      <c r="O135"/>
      <c r="P135" s="116" t="s">
        <v>2195</v>
      </c>
      <c r="Q135" s="116" t="s">
        <v>349</v>
      </c>
      <c r="R135" s="137">
        <v>12</v>
      </c>
      <c r="S135" s="135">
        <v>12</v>
      </c>
      <c r="T135" s="135" t="s">
        <v>378</v>
      </c>
      <c r="U135" s="136" t="s">
        <v>377</v>
      </c>
      <c r="V135" s="136" t="s">
        <v>349</v>
      </c>
      <c r="W135" s="136" t="s">
        <v>349</v>
      </c>
      <c r="X135" s="116" t="s">
        <v>349</v>
      </c>
      <c r="Y135" s="136"/>
    </row>
    <row r="136" spans="1:25" ht="12.5">
      <c r="A136" s="116" t="s">
        <v>2252</v>
      </c>
      <c r="B136" s="116" t="s">
        <v>363</v>
      </c>
      <c r="C136" s="116" t="s">
        <v>2317</v>
      </c>
      <c r="D136"/>
      <c r="E136" s="183" t="s">
        <v>2318</v>
      </c>
      <c r="F136" s="121" t="s">
        <v>2042</v>
      </c>
      <c r="G136" s="121" t="s">
        <v>2187</v>
      </c>
      <c r="H136" s="116">
        <v>300</v>
      </c>
      <c r="I136" s="116" t="s">
        <v>352</v>
      </c>
      <c r="J136" s="116" t="s">
        <v>346</v>
      </c>
      <c r="K136" s="116">
        <v>25</v>
      </c>
      <c r="L136" s="116">
        <v>3</v>
      </c>
      <c r="M136" s="116" t="s">
        <v>377</v>
      </c>
      <c r="N136" s="116" t="s">
        <v>378</v>
      </c>
      <c r="O136"/>
      <c r="P136" s="116" t="s">
        <v>379</v>
      </c>
      <c r="Q136" s="116" t="s">
        <v>349</v>
      </c>
      <c r="R136" s="137">
        <v>12</v>
      </c>
      <c r="S136" s="135">
        <v>12</v>
      </c>
      <c r="T136" s="135" t="s">
        <v>378</v>
      </c>
      <c r="U136" s="136" t="s">
        <v>377</v>
      </c>
      <c r="V136" s="136" t="s">
        <v>349</v>
      </c>
      <c r="W136" s="136" t="s">
        <v>349</v>
      </c>
      <c r="X136" s="116" t="s">
        <v>349</v>
      </c>
      <c r="Y136" s="136"/>
    </row>
    <row r="137" spans="1:25" ht="12.5">
      <c r="A137" s="116" t="s">
        <v>2252</v>
      </c>
      <c r="B137" s="116" t="s">
        <v>364</v>
      </c>
      <c r="C137" s="116" t="s">
        <v>2319</v>
      </c>
      <c r="D137" s="66" t="s">
        <v>431</v>
      </c>
      <c r="E137" s="183" t="s">
        <v>2320</v>
      </c>
      <c r="F137" s="121" t="s">
        <v>2042</v>
      </c>
      <c r="G137" s="121" t="s">
        <v>2194</v>
      </c>
      <c r="H137" s="116">
        <v>300</v>
      </c>
      <c r="I137" s="116" t="s">
        <v>352</v>
      </c>
      <c r="J137" s="116" t="s">
        <v>346</v>
      </c>
      <c r="K137" s="116">
        <v>25</v>
      </c>
      <c r="L137" s="116">
        <v>2</v>
      </c>
      <c r="M137" s="116" t="s">
        <v>377</v>
      </c>
      <c r="N137" s="116" t="s">
        <v>378</v>
      </c>
      <c r="O137"/>
      <c r="P137" s="116" t="s">
        <v>2195</v>
      </c>
      <c r="Q137" s="116" t="s">
        <v>349</v>
      </c>
      <c r="R137" s="137">
        <v>12</v>
      </c>
      <c r="S137" s="135">
        <v>12</v>
      </c>
      <c r="T137" s="135" t="s">
        <v>378</v>
      </c>
      <c r="U137" s="136" t="s">
        <v>377</v>
      </c>
      <c r="V137" s="136" t="s">
        <v>349</v>
      </c>
      <c r="W137" s="136" t="s">
        <v>349</v>
      </c>
      <c r="X137" s="116" t="s">
        <v>349</v>
      </c>
      <c r="Y137" s="136"/>
    </row>
    <row r="138" spans="1:25" ht="12.5">
      <c r="A138" s="116" t="s">
        <v>2252</v>
      </c>
      <c r="B138" s="116" t="s">
        <v>364</v>
      </c>
      <c r="C138" s="116" t="s">
        <v>2321</v>
      </c>
      <c r="D138"/>
      <c r="E138" s="183" t="s">
        <v>2322</v>
      </c>
      <c r="F138" s="121" t="s">
        <v>2042</v>
      </c>
      <c r="G138" s="121" t="s">
        <v>2187</v>
      </c>
      <c r="H138" s="116">
        <v>300</v>
      </c>
      <c r="I138" s="116" t="s">
        <v>352</v>
      </c>
      <c r="J138" s="116" t="s">
        <v>346</v>
      </c>
      <c r="K138" s="116">
        <v>25</v>
      </c>
      <c r="L138" s="116">
        <v>3</v>
      </c>
      <c r="M138" s="116" t="s">
        <v>377</v>
      </c>
      <c r="N138" s="116" t="s">
        <v>378</v>
      </c>
      <c r="O138"/>
      <c r="P138" s="116" t="s">
        <v>379</v>
      </c>
      <c r="Q138" s="116" t="s">
        <v>349</v>
      </c>
      <c r="R138" s="137">
        <v>12</v>
      </c>
      <c r="S138" s="135">
        <v>12</v>
      </c>
      <c r="T138" s="135" t="s">
        <v>378</v>
      </c>
      <c r="U138" s="136" t="s">
        <v>377</v>
      </c>
      <c r="V138" s="136" t="s">
        <v>349</v>
      </c>
      <c r="W138" s="136" t="s">
        <v>349</v>
      </c>
      <c r="X138" s="116" t="s">
        <v>349</v>
      </c>
      <c r="Y138" s="136"/>
    </row>
    <row r="139" spans="1:25" ht="12.5">
      <c r="A139" s="116" t="s">
        <v>2252</v>
      </c>
      <c r="B139" s="116" t="s">
        <v>364</v>
      </c>
      <c r="C139" s="116" t="s">
        <v>2323</v>
      </c>
      <c r="D139" t="s">
        <v>432</v>
      </c>
      <c r="E139" s="183" t="s">
        <v>2324</v>
      </c>
      <c r="F139" s="121" t="s">
        <v>2042</v>
      </c>
      <c r="G139" s="121" t="s">
        <v>376</v>
      </c>
      <c r="H139" s="116">
        <v>300</v>
      </c>
      <c r="I139" s="116" t="s">
        <v>352</v>
      </c>
      <c r="J139" s="116" t="s">
        <v>346</v>
      </c>
      <c r="K139" s="116">
        <v>25</v>
      </c>
      <c r="L139" s="116">
        <v>2</v>
      </c>
      <c r="M139" s="116" t="s">
        <v>377</v>
      </c>
      <c r="N139" s="116" t="s">
        <v>378</v>
      </c>
      <c r="O139"/>
      <c r="P139" s="116" t="s">
        <v>353</v>
      </c>
      <c r="Q139" s="116" t="s">
        <v>349</v>
      </c>
      <c r="R139" s="137">
        <v>12</v>
      </c>
      <c r="S139" s="135">
        <v>12</v>
      </c>
      <c r="T139" s="135" t="s">
        <v>378</v>
      </c>
      <c r="U139" s="136" t="s">
        <v>377</v>
      </c>
      <c r="V139" s="136" t="s">
        <v>349</v>
      </c>
      <c r="W139" s="136" t="s">
        <v>349</v>
      </c>
      <c r="X139" s="116" t="s">
        <v>349</v>
      </c>
      <c r="Y139" s="136"/>
    </row>
    <row r="140" spans="1:25" ht="12.5">
      <c r="A140" s="116" t="s">
        <v>2325</v>
      </c>
      <c r="B140" s="116" t="s">
        <v>363</v>
      </c>
      <c r="C140" s="116" t="s">
        <v>2326</v>
      </c>
      <c r="D140" t="s">
        <v>433</v>
      </c>
      <c r="E140" s="183" t="s">
        <v>2327</v>
      </c>
      <c r="F140" s="121" t="s">
        <v>2042</v>
      </c>
      <c r="G140" s="121" t="s">
        <v>376</v>
      </c>
      <c r="H140" s="116">
        <v>550</v>
      </c>
      <c r="I140" s="116" t="s">
        <v>352</v>
      </c>
      <c r="J140" s="116" t="s">
        <v>346</v>
      </c>
      <c r="K140" s="116">
        <v>25</v>
      </c>
      <c r="L140" s="116">
        <v>5</v>
      </c>
      <c r="M140" s="116" t="s">
        <v>377</v>
      </c>
      <c r="N140" s="116" t="s">
        <v>378</v>
      </c>
      <c r="O140"/>
      <c r="P140" s="116" t="s">
        <v>353</v>
      </c>
      <c r="Q140" s="116" t="s">
        <v>349</v>
      </c>
      <c r="R140" s="137">
        <v>12</v>
      </c>
      <c r="S140" s="135">
        <v>12</v>
      </c>
      <c r="T140" s="135" t="s">
        <v>378</v>
      </c>
      <c r="U140" s="136" t="s">
        <v>377</v>
      </c>
      <c r="V140" s="136" t="s">
        <v>349</v>
      </c>
      <c r="W140" s="136" t="s">
        <v>349</v>
      </c>
      <c r="X140" s="116" t="s">
        <v>349</v>
      </c>
      <c r="Y140" s="136"/>
    </row>
    <row r="141" spans="1:25" ht="12.5">
      <c r="A141" s="116" t="s">
        <v>2325</v>
      </c>
      <c r="B141" s="116" t="s">
        <v>363</v>
      </c>
      <c r="C141" s="116" t="s">
        <v>2328</v>
      </c>
      <c r="D141"/>
      <c r="E141" s="183" t="s">
        <v>2329</v>
      </c>
      <c r="F141" s="121" t="s">
        <v>2042</v>
      </c>
      <c r="G141" s="121" t="s">
        <v>2187</v>
      </c>
      <c r="H141" s="116">
        <v>500</v>
      </c>
      <c r="I141" s="116" t="s">
        <v>352</v>
      </c>
      <c r="J141" s="116" t="s">
        <v>346</v>
      </c>
      <c r="K141" s="116">
        <v>25</v>
      </c>
      <c r="L141" s="116">
        <v>5</v>
      </c>
      <c r="M141" s="116" t="s">
        <v>377</v>
      </c>
      <c r="N141" s="116" t="s">
        <v>378</v>
      </c>
      <c r="O141"/>
      <c r="P141" s="116" t="s">
        <v>379</v>
      </c>
      <c r="Q141" s="116" t="s">
        <v>349</v>
      </c>
      <c r="R141" s="137">
        <v>12</v>
      </c>
      <c r="S141" s="135">
        <v>12</v>
      </c>
      <c r="T141" s="135" t="s">
        <v>378</v>
      </c>
      <c r="U141" s="136" t="s">
        <v>377</v>
      </c>
      <c r="V141" s="136" t="s">
        <v>349</v>
      </c>
      <c r="W141" s="136" t="s">
        <v>349</v>
      </c>
      <c r="X141" s="116" t="s">
        <v>349</v>
      </c>
      <c r="Y141" s="136"/>
    </row>
    <row r="142" spans="1:25" ht="12.5">
      <c r="A142" s="116" t="s">
        <v>2325</v>
      </c>
      <c r="B142" s="116" t="s">
        <v>363</v>
      </c>
      <c r="C142" s="116" t="s">
        <v>2330</v>
      </c>
      <c r="D142" t="s">
        <v>434</v>
      </c>
      <c r="E142" s="183" t="s">
        <v>2331</v>
      </c>
      <c r="F142" s="121" t="s">
        <v>2042</v>
      </c>
      <c r="G142" s="121" t="s">
        <v>376</v>
      </c>
      <c r="H142" s="116">
        <v>450</v>
      </c>
      <c r="I142" s="116" t="s">
        <v>352</v>
      </c>
      <c r="J142" s="116" t="s">
        <v>346</v>
      </c>
      <c r="K142" s="116">
        <v>25</v>
      </c>
      <c r="L142" s="116">
        <v>2</v>
      </c>
      <c r="M142" s="116" t="s">
        <v>377</v>
      </c>
      <c r="N142" s="116" t="s">
        <v>378</v>
      </c>
      <c r="O142"/>
      <c r="P142" s="116" t="s">
        <v>353</v>
      </c>
      <c r="Q142" s="116" t="s">
        <v>349</v>
      </c>
      <c r="R142" s="137">
        <v>12</v>
      </c>
      <c r="S142" s="135">
        <v>12</v>
      </c>
      <c r="T142" s="135" t="s">
        <v>378</v>
      </c>
      <c r="U142" s="136" t="s">
        <v>377</v>
      </c>
      <c r="V142" s="136" t="s">
        <v>349</v>
      </c>
      <c r="W142" s="136" t="s">
        <v>349</v>
      </c>
      <c r="X142" s="116" t="s">
        <v>349</v>
      </c>
      <c r="Y142" s="136"/>
    </row>
    <row r="143" spans="1:25" ht="12.5">
      <c r="A143" s="116" t="s">
        <v>2325</v>
      </c>
      <c r="B143" s="116" t="s">
        <v>363</v>
      </c>
      <c r="C143" s="116" t="s">
        <v>2332</v>
      </c>
      <c r="D143" t="s">
        <v>435</v>
      </c>
      <c r="E143" s="183" t="s">
        <v>2333</v>
      </c>
      <c r="F143" s="121" t="s">
        <v>2042</v>
      </c>
      <c r="G143" s="121" t="s">
        <v>376</v>
      </c>
      <c r="H143" s="116">
        <v>400</v>
      </c>
      <c r="I143" s="116" t="s">
        <v>352</v>
      </c>
      <c r="J143" s="116" t="s">
        <v>346</v>
      </c>
      <c r="K143" s="116">
        <v>25</v>
      </c>
      <c r="L143" s="116">
        <v>5</v>
      </c>
      <c r="M143" s="116" t="s">
        <v>377</v>
      </c>
      <c r="N143" s="116" t="s">
        <v>378</v>
      </c>
      <c r="O143"/>
      <c r="P143" s="116" t="s">
        <v>353</v>
      </c>
      <c r="Q143" s="116" t="s">
        <v>349</v>
      </c>
      <c r="R143" s="137">
        <v>12</v>
      </c>
      <c r="S143" s="135">
        <v>24</v>
      </c>
      <c r="T143" s="135" t="s">
        <v>378</v>
      </c>
      <c r="U143" s="136" t="s">
        <v>377</v>
      </c>
      <c r="V143" s="136" t="s">
        <v>349</v>
      </c>
      <c r="W143" s="136" t="s">
        <v>349</v>
      </c>
      <c r="X143" s="116" t="s">
        <v>349</v>
      </c>
      <c r="Y143" s="136"/>
    </row>
    <row r="144" spans="1:25" ht="12.5">
      <c r="A144" s="116" t="s">
        <v>2325</v>
      </c>
      <c r="B144" s="116" t="s">
        <v>371</v>
      </c>
      <c r="C144" s="116" t="s">
        <v>2334</v>
      </c>
      <c r="D144"/>
      <c r="E144" s="183" t="s">
        <v>2335</v>
      </c>
      <c r="F144" s="121" t="s">
        <v>2042</v>
      </c>
      <c r="G144" s="121" t="s">
        <v>2187</v>
      </c>
      <c r="H144" s="116">
        <v>350</v>
      </c>
      <c r="I144" s="116" t="s">
        <v>352</v>
      </c>
      <c r="J144" s="116" t="s">
        <v>346</v>
      </c>
      <c r="K144" s="116">
        <v>25</v>
      </c>
      <c r="L144" s="116">
        <v>3</v>
      </c>
      <c r="M144" s="116" t="s">
        <v>377</v>
      </c>
      <c r="N144" s="116" t="s">
        <v>378</v>
      </c>
      <c r="O144"/>
      <c r="P144" s="116" t="s">
        <v>379</v>
      </c>
      <c r="Q144" s="116" t="s">
        <v>349</v>
      </c>
      <c r="R144" s="137">
        <v>24</v>
      </c>
      <c r="S144" s="135">
        <v>24</v>
      </c>
      <c r="T144" s="135" t="s">
        <v>377</v>
      </c>
      <c r="U144" s="136" t="s">
        <v>377</v>
      </c>
      <c r="V144" s="136" t="s">
        <v>349</v>
      </c>
      <c r="W144" s="136" t="s">
        <v>349</v>
      </c>
      <c r="X144" s="116" t="s">
        <v>349</v>
      </c>
      <c r="Y144" s="136"/>
    </row>
    <row r="145" spans="1:25" ht="12.5">
      <c r="A145" s="116" t="s">
        <v>2325</v>
      </c>
      <c r="B145" s="116" t="s">
        <v>371</v>
      </c>
      <c r="C145" s="116" t="s">
        <v>2336</v>
      </c>
      <c r="D145" t="s">
        <v>436</v>
      </c>
      <c r="E145" s="183" t="s">
        <v>2337</v>
      </c>
      <c r="F145" s="121" t="s">
        <v>2042</v>
      </c>
      <c r="G145" s="121" t="s">
        <v>2194</v>
      </c>
      <c r="H145" s="116">
        <v>300</v>
      </c>
      <c r="I145" s="116" t="s">
        <v>352</v>
      </c>
      <c r="J145" s="116" t="s">
        <v>346</v>
      </c>
      <c r="K145" s="116">
        <v>25</v>
      </c>
      <c r="L145" s="116">
        <v>2</v>
      </c>
      <c r="M145" s="116" t="s">
        <v>377</v>
      </c>
      <c r="N145" s="116" t="s">
        <v>378</v>
      </c>
      <c r="O145"/>
      <c r="P145" s="116" t="s">
        <v>353</v>
      </c>
      <c r="Q145" s="116" t="s">
        <v>349</v>
      </c>
      <c r="R145" s="137">
        <v>24</v>
      </c>
      <c r="S145" s="135">
        <v>24</v>
      </c>
      <c r="T145" s="135" t="s">
        <v>377</v>
      </c>
      <c r="U145" s="136" t="s">
        <v>377</v>
      </c>
      <c r="V145" s="136" t="s">
        <v>349</v>
      </c>
      <c r="W145" s="136" t="s">
        <v>349</v>
      </c>
      <c r="X145" s="116" t="s">
        <v>349</v>
      </c>
      <c r="Y145" s="136"/>
    </row>
    <row r="146" spans="1:25" ht="12.5">
      <c r="A146" s="116" t="s">
        <v>2325</v>
      </c>
      <c r="B146" s="116" t="s">
        <v>371</v>
      </c>
      <c r="C146" s="116" t="s">
        <v>2338</v>
      </c>
      <c r="D146" t="s">
        <v>437</v>
      </c>
      <c r="E146" s="183" t="s">
        <v>2339</v>
      </c>
      <c r="F146" s="121" t="s">
        <v>2042</v>
      </c>
      <c r="G146" s="121" t="s">
        <v>376</v>
      </c>
      <c r="H146" s="116">
        <v>300</v>
      </c>
      <c r="I146" s="116" t="s">
        <v>352</v>
      </c>
      <c r="J146" s="116" t="s">
        <v>346</v>
      </c>
      <c r="K146" s="116">
        <v>25</v>
      </c>
      <c r="L146" s="116">
        <v>7.5</v>
      </c>
      <c r="M146" s="116" t="s">
        <v>377</v>
      </c>
      <c r="N146" s="116" t="s">
        <v>378</v>
      </c>
      <c r="O146"/>
      <c r="P146" s="116" t="s">
        <v>353</v>
      </c>
      <c r="Q146" s="116" t="s">
        <v>349</v>
      </c>
      <c r="R146" s="137">
        <v>24</v>
      </c>
      <c r="S146" s="135">
        <v>24</v>
      </c>
      <c r="T146" s="135" t="s">
        <v>377</v>
      </c>
      <c r="U146" s="136" t="s">
        <v>377</v>
      </c>
      <c r="V146" s="136" t="s">
        <v>349</v>
      </c>
      <c r="W146" s="136" t="s">
        <v>349</v>
      </c>
      <c r="X146" s="116" t="s">
        <v>349</v>
      </c>
      <c r="Y146" s="136"/>
    </row>
    <row r="147" spans="1:25" ht="12.5">
      <c r="A147" s="116" t="s">
        <v>2325</v>
      </c>
      <c r="B147" s="116" t="s">
        <v>371</v>
      </c>
      <c r="C147" s="116" t="s">
        <v>2340</v>
      </c>
      <c r="D147" t="s">
        <v>438</v>
      </c>
      <c r="E147" s="183" t="s">
        <v>2341</v>
      </c>
      <c r="F147" s="121" t="s">
        <v>2042</v>
      </c>
      <c r="G147" s="121" t="s">
        <v>376</v>
      </c>
      <c r="H147" s="116">
        <v>300</v>
      </c>
      <c r="I147" s="116" t="s">
        <v>352</v>
      </c>
      <c r="J147" s="116" t="s">
        <v>346</v>
      </c>
      <c r="K147" s="116">
        <v>25</v>
      </c>
      <c r="L147" s="116">
        <v>10</v>
      </c>
      <c r="M147" s="116" t="s">
        <v>377</v>
      </c>
      <c r="N147" s="116" t="s">
        <v>378</v>
      </c>
      <c r="O147"/>
      <c r="P147" s="116" t="s">
        <v>353</v>
      </c>
      <c r="Q147" s="116" t="s">
        <v>349</v>
      </c>
      <c r="R147" s="137">
        <v>24</v>
      </c>
      <c r="S147" s="135">
        <v>24</v>
      </c>
      <c r="T147" s="135" t="s">
        <v>377</v>
      </c>
      <c r="U147" s="136" t="s">
        <v>378</v>
      </c>
      <c r="V147" s="136" t="s">
        <v>349</v>
      </c>
      <c r="W147" s="136" t="s">
        <v>349</v>
      </c>
      <c r="X147" s="116" t="s">
        <v>349</v>
      </c>
      <c r="Y147" s="136"/>
    </row>
    <row r="148" spans="1:25" ht="12.5">
      <c r="A148" s="116" t="s">
        <v>2325</v>
      </c>
      <c r="B148" s="116" t="s">
        <v>393</v>
      </c>
      <c r="C148" s="116" t="s">
        <v>2342</v>
      </c>
      <c r="D148" t="s">
        <v>439</v>
      </c>
      <c r="E148" s="183" t="s">
        <v>2343</v>
      </c>
      <c r="F148" s="121" t="s">
        <v>2042</v>
      </c>
      <c r="G148" s="121" t="s">
        <v>376</v>
      </c>
      <c r="H148" s="116">
        <v>300</v>
      </c>
      <c r="I148" s="116" t="s">
        <v>352</v>
      </c>
      <c r="J148" s="116" t="s">
        <v>346</v>
      </c>
      <c r="K148" s="116">
        <v>25</v>
      </c>
      <c r="L148" s="116">
        <v>10</v>
      </c>
      <c r="M148" s="116" t="s">
        <v>377</v>
      </c>
      <c r="N148" s="116" t="s">
        <v>378</v>
      </c>
      <c r="O148"/>
      <c r="P148" s="116" t="s">
        <v>353</v>
      </c>
      <c r="Q148" s="116" t="s">
        <v>349</v>
      </c>
      <c r="R148" s="137">
        <v>24</v>
      </c>
      <c r="S148" s="135">
        <v>24</v>
      </c>
      <c r="T148" s="135" t="s">
        <v>377</v>
      </c>
      <c r="U148" s="136" t="s">
        <v>378</v>
      </c>
      <c r="V148" s="136" t="s">
        <v>349</v>
      </c>
      <c r="W148" s="136" t="s">
        <v>349</v>
      </c>
      <c r="X148" s="116" t="s">
        <v>349</v>
      </c>
      <c r="Y148" s="136"/>
    </row>
    <row r="149" spans="1:25" ht="12.5">
      <c r="A149" s="116" t="s">
        <v>2325</v>
      </c>
      <c r="B149" s="116" t="s">
        <v>395</v>
      </c>
      <c r="C149" s="116" t="s">
        <v>2344</v>
      </c>
      <c r="D149" t="s">
        <v>440</v>
      </c>
      <c r="E149" s="183" t="s">
        <v>2345</v>
      </c>
      <c r="F149" s="121" t="s">
        <v>2042</v>
      </c>
      <c r="G149" s="121" t="s">
        <v>376</v>
      </c>
      <c r="H149" s="116">
        <v>300</v>
      </c>
      <c r="I149" s="116" t="s">
        <v>345</v>
      </c>
      <c r="J149" s="116" t="s">
        <v>346</v>
      </c>
      <c r="K149" s="116">
        <v>25</v>
      </c>
      <c r="L149" s="116">
        <v>7.5</v>
      </c>
      <c r="M149" s="116" t="s">
        <v>377</v>
      </c>
      <c r="N149" s="116" t="s">
        <v>378</v>
      </c>
      <c r="O149"/>
      <c r="P149" s="116" t="s">
        <v>353</v>
      </c>
      <c r="Q149" s="116" t="s">
        <v>349</v>
      </c>
      <c r="R149" s="137">
        <v>24</v>
      </c>
      <c r="S149" s="135">
        <v>12</v>
      </c>
      <c r="T149" s="135" t="s">
        <v>377</v>
      </c>
      <c r="U149" s="136" t="s">
        <v>377</v>
      </c>
      <c r="V149" s="136" t="s">
        <v>349</v>
      </c>
      <c r="W149" s="136" t="s">
        <v>349</v>
      </c>
      <c r="X149" s="116" t="s">
        <v>349</v>
      </c>
      <c r="Y149" s="136"/>
    </row>
    <row r="150" spans="1:25" ht="12.5">
      <c r="A150" s="116" t="s">
        <v>2325</v>
      </c>
      <c r="B150" s="116" t="s">
        <v>395</v>
      </c>
      <c r="C150" s="116" t="s">
        <v>2346</v>
      </c>
      <c r="D150" t="s">
        <v>441</v>
      </c>
      <c r="E150" s="183" t="s">
        <v>2347</v>
      </c>
      <c r="F150" s="121" t="s">
        <v>2042</v>
      </c>
      <c r="G150" s="121" t="s">
        <v>2194</v>
      </c>
      <c r="H150" s="116">
        <v>300</v>
      </c>
      <c r="I150" s="116" t="s">
        <v>345</v>
      </c>
      <c r="J150" s="116" t="s">
        <v>346</v>
      </c>
      <c r="K150" s="116">
        <v>25</v>
      </c>
      <c r="L150" s="116">
        <v>2</v>
      </c>
      <c r="M150" s="116" t="s">
        <v>377</v>
      </c>
      <c r="N150" s="116" t="s">
        <v>378</v>
      </c>
      <c r="O150"/>
      <c r="P150" s="116" t="s">
        <v>2195</v>
      </c>
      <c r="Q150" s="116" t="s">
        <v>349</v>
      </c>
      <c r="R150" s="137">
        <v>12</v>
      </c>
      <c r="S150" s="135">
        <v>12</v>
      </c>
      <c r="T150" s="135" t="s">
        <v>378</v>
      </c>
      <c r="U150" s="136" t="s">
        <v>377</v>
      </c>
      <c r="V150" s="136" t="s">
        <v>349</v>
      </c>
      <c r="W150" s="136" t="s">
        <v>349</v>
      </c>
      <c r="X150" s="116" t="s">
        <v>349</v>
      </c>
      <c r="Y150" s="136"/>
    </row>
    <row r="151" spans="1:25" ht="12.5">
      <c r="A151" s="116" t="s">
        <v>2325</v>
      </c>
      <c r="B151" s="116" t="s">
        <v>363</v>
      </c>
      <c r="C151" s="116" t="s">
        <v>2348</v>
      </c>
      <c r="D151" t="s">
        <v>442</v>
      </c>
      <c r="E151" s="183" t="s">
        <v>2349</v>
      </c>
      <c r="F151" s="121" t="s">
        <v>2042</v>
      </c>
      <c r="G151" s="121" t="s">
        <v>376</v>
      </c>
      <c r="H151" s="116">
        <v>550</v>
      </c>
      <c r="I151" s="116" t="s">
        <v>352</v>
      </c>
      <c r="J151" s="116" t="s">
        <v>346</v>
      </c>
      <c r="K151" s="116">
        <v>25</v>
      </c>
      <c r="L151" s="116">
        <v>3</v>
      </c>
      <c r="M151" s="116" t="s">
        <v>377</v>
      </c>
      <c r="N151" s="116" t="s">
        <v>378</v>
      </c>
      <c r="O151"/>
      <c r="P151" s="116" t="s">
        <v>353</v>
      </c>
      <c r="Q151" s="116" t="s">
        <v>349</v>
      </c>
      <c r="R151" s="137">
        <v>12</v>
      </c>
      <c r="S151" s="135">
        <v>12</v>
      </c>
      <c r="T151" s="135" t="s">
        <v>378</v>
      </c>
      <c r="U151" s="136" t="s">
        <v>377</v>
      </c>
      <c r="V151" s="136" t="s">
        <v>349</v>
      </c>
      <c r="W151" s="136" t="s">
        <v>349</v>
      </c>
      <c r="X151" s="116" t="s">
        <v>349</v>
      </c>
      <c r="Y151" s="136"/>
    </row>
    <row r="152" spans="1:25" ht="12.5">
      <c r="A152" s="116" t="s">
        <v>2325</v>
      </c>
      <c r="B152" s="116" t="s">
        <v>363</v>
      </c>
      <c r="C152" s="116" t="s">
        <v>2350</v>
      </c>
      <c r="D152" t="s">
        <v>443</v>
      </c>
      <c r="E152" s="183" t="s">
        <v>2351</v>
      </c>
      <c r="F152" s="121" t="s">
        <v>2042</v>
      </c>
      <c r="G152" s="121" t="s">
        <v>376</v>
      </c>
      <c r="H152" s="116">
        <v>500</v>
      </c>
      <c r="I152" s="116" t="s">
        <v>352</v>
      </c>
      <c r="J152" s="116" t="s">
        <v>346</v>
      </c>
      <c r="K152" s="116">
        <v>25</v>
      </c>
      <c r="L152" s="116">
        <v>5</v>
      </c>
      <c r="M152" s="116" t="s">
        <v>377</v>
      </c>
      <c r="N152" s="116" t="s">
        <v>378</v>
      </c>
      <c r="O152"/>
      <c r="P152" s="116" t="s">
        <v>353</v>
      </c>
      <c r="Q152" s="116" t="s">
        <v>349</v>
      </c>
      <c r="R152" s="137">
        <v>12</v>
      </c>
      <c r="S152" s="135">
        <v>24</v>
      </c>
      <c r="T152" s="135" t="s">
        <v>377</v>
      </c>
      <c r="U152" s="136" t="s">
        <v>377</v>
      </c>
      <c r="V152" s="136" t="s">
        <v>349</v>
      </c>
      <c r="W152" s="136" t="s">
        <v>349</v>
      </c>
      <c r="X152" s="116" t="s">
        <v>349</v>
      </c>
      <c r="Y152" s="136"/>
    </row>
    <row r="153" spans="1:25" ht="12.5">
      <c r="A153" s="116" t="s">
        <v>2325</v>
      </c>
      <c r="B153" s="116" t="s">
        <v>363</v>
      </c>
      <c r="C153" s="116" t="s">
        <v>2352</v>
      </c>
      <c r="D153"/>
      <c r="E153" s="183" t="s">
        <v>2353</v>
      </c>
      <c r="F153" s="121" t="s">
        <v>2042</v>
      </c>
      <c r="G153" s="121" t="s">
        <v>2202</v>
      </c>
      <c r="H153" s="116">
        <v>450</v>
      </c>
      <c r="I153" s="116" t="s">
        <v>345</v>
      </c>
      <c r="J153" s="116" t="s">
        <v>346</v>
      </c>
      <c r="K153" s="116">
        <v>25</v>
      </c>
      <c r="L153" s="116">
        <v>3</v>
      </c>
      <c r="M153" s="116" t="s">
        <v>377</v>
      </c>
      <c r="N153" s="116" t="s">
        <v>378</v>
      </c>
      <c r="O153"/>
      <c r="P153" s="116" t="s">
        <v>379</v>
      </c>
      <c r="Q153" s="116" t="s">
        <v>349</v>
      </c>
      <c r="R153" s="137">
        <v>24</v>
      </c>
      <c r="S153" s="135">
        <v>24</v>
      </c>
      <c r="T153" s="135" t="s">
        <v>377</v>
      </c>
      <c r="U153" s="136" t="s">
        <v>378</v>
      </c>
      <c r="V153" s="136" t="s">
        <v>349</v>
      </c>
      <c r="W153" s="136" t="s">
        <v>349</v>
      </c>
      <c r="X153" s="116" t="s">
        <v>349</v>
      </c>
      <c r="Y153" s="136"/>
    </row>
    <row r="154" spans="1:25" ht="12.5">
      <c r="A154" s="116" t="s">
        <v>2325</v>
      </c>
      <c r="B154" s="116" t="s">
        <v>363</v>
      </c>
      <c r="C154" s="116" t="s">
        <v>2354</v>
      </c>
      <c r="D154" t="s">
        <v>444</v>
      </c>
      <c r="E154" s="183" t="s">
        <v>2355</v>
      </c>
      <c r="F154" s="121" t="s">
        <v>2042</v>
      </c>
      <c r="G154" s="121" t="s">
        <v>376</v>
      </c>
      <c r="H154" s="116">
        <v>400</v>
      </c>
      <c r="I154" s="116" t="s">
        <v>352</v>
      </c>
      <c r="J154" s="116" t="s">
        <v>346</v>
      </c>
      <c r="K154" s="116">
        <v>25</v>
      </c>
      <c r="L154" s="116">
        <v>5</v>
      </c>
      <c r="M154" s="116" t="s">
        <v>377</v>
      </c>
      <c r="N154" s="116" t="s">
        <v>378</v>
      </c>
      <c r="O154"/>
      <c r="P154" s="116" t="s">
        <v>353</v>
      </c>
      <c r="Q154" s="116" t="s">
        <v>349</v>
      </c>
      <c r="R154" s="137">
        <v>24</v>
      </c>
      <c r="S154" s="135">
        <v>24</v>
      </c>
      <c r="T154" s="135" t="s">
        <v>377</v>
      </c>
      <c r="U154" s="136" t="s">
        <v>378</v>
      </c>
      <c r="V154" s="136" t="s">
        <v>349</v>
      </c>
      <c r="W154" s="136" t="s">
        <v>349</v>
      </c>
      <c r="X154" s="116" t="s">
        <v>349</v>
      </c>
      <c r="Y154" s="136"/>
    </row>
    <row r="155" spans="1:25" ht="12.5">
      <c r="A155" s="116" t="s">
        <v>2325</v>
      </c>
      <c r="B155" s="116" t="s">
        <v>343</v>
      </c>
      <c r="C155" s="116" t="s">
        <v>2356</v>
      </c>
      <c r="D155"/>
      <c r="E155" s="183" t="s">
        <v>2357</v>
      </c>
      <c r="F155" s="121" t="s">
        <v>2042</v>
      </c>
      <c r="G155" s="121" t="s">
        <v>2202</v>
      </c>
      <c r="H155" s="116">
        <v>350</v>
      </c>
      <c r="I155" s="116" t="s">
        <v>352</v>
      </c>
      <c r="J155" s="116" t="s">
        <v>346</v>
      </c>
      <c r="K155" s="116">
        <v>25</v>
      </c>
      <c r="L155" s="116">
        <v>5</v>
      </c>
      <c r="M155" s="116" t="s">
        <v>377</v>
      </c>
      <c r="N155" s="116" t="s">
        <v>378</v>
      </c>
      <c r="O155"/>
      <c r="P155" s="116" t="s">
        <v>379</v>
      </c>
      <c r="Q155" s="116" t="s">
        <v>349</v>
      </c>
      <c r="R155" s="137">
        <v>24</v>
      </c>
      <c r="S155" s="135">
        <v>24</v>
      </c>
      <c r="T155" s="135" t="s">
        <v>377</v>
      </c>
      <c r="U155" s="136" t="s">
        <v>378</v>
      </c>
      <c r="V155" s="136" t="s">
        <v>349</v>
      </c>
      <c r="W155" s="136" t="s">
        <v>349</v>
      </c>
      <c r="X155" s="116" t="s">
        <v>349</v>
      </c>
      <c r="Y155" s="136"/>
    </row>
    <row r="156" spans="1:25" ht="12.5">
      <c r="A156" s="116" t="s">
        <v>2325</v>
      </c>
      <c r="B156" s="116" t="s">
        <v>343</v>
      </c>
      <c r="C156" s="116" t="s">
        <v>2358</v>
      </c>
      <c r="D156" t="s">
        <v>445</v>
      </c>
      <c r="E156" s="183" t="s">
        <v>2359</v>
      </c>
      <c r="F156" s="121" t="s">
        <v>2042</v>
      </c>
      <c r="G156" s="121" t="s">
        <v>376</v>
      </c>
      <c r="H156" s="116">
        <v>300</v>
      </c>
      <c r="I156" s="116" t="s">
        <v>352</v>
      </c>
      <c r="J156" s="116" t="s">
        <v>346</v>
      </c>
      <c r="K156" s="116">
        <v>25</v>
      </c>
      <c r="L156" s="116">
        <v>10</v>
      </c>
      <c r="M156" s="116" t="s">
        <v>377</v>
      </c>
      <c r="N156" s="116" t="s">
        <v>378</v>
      </c>
      <c r="O156"/>
      <c r="P156" s="116" t="s">
        <v>353</v>
      </c>
      <c r="Q156" s="116" t="s">
        <v>349</v>
      </c>
      <c r="R156" s="137">
        <v>24</v>
      </c>
      <c r="S156" s="135">
        <v>24</v>
      </c>
      <c r="T156" s="135" t="s">
        <v>377</v>
      </c>
      <c r="U156" s="136" t="s">
        <v>378</v>
      </c>
      <c r="V156" s="136" t="s">
        <v>349</v>
      </c>
      <c r="W156" s="136" t="s">
        <v>349</v>
      </c>
      <c r="X156" s="116" t="s">
        <v>349</v>
      </c>
      <c r="Y156" s="136"/>
    </row>
    <row r="157" spans="1:25" ht="12.5">
      <c r="A157" s="116" t="s">
        <v>2325</v>
      </c>
      <c r="B157" s="116" t="s">
        <v>350</v>
      </c>
      <c r="C157" s="116" t="s">
        <v>2360</v>
      </c>
      <c r="D157" t="s">
        <v>446</v>
      </c>
      <c r="E157" s="183" t="s">
        <v>2361</v>
      </c>
      <c r="F157" s="121" t="s">
        <v>2042</v>
      </c>
      <c r="G157" s="121" t="s">
        <v>376</v>
      </c>
      <c r="H157" s="116">
        <v>300</v>
      </c>
      <c r="I157" s="116" t="s">
        <v>352</v>
      </c>
      <c r="J157" s="116" t="s">
        <v>346</v>
      </c>
      <c r="K157" s="116">
        <v>25</v>
      </c>
      <c r="L157" s="116">
        <v>10</v>
      </c>
      <c r="M157" s="116" t="s">
        <v>377</v>
      </c>
      <c r="N157" s="116" t="s">
        <v>378</v>
      </c>
      <c r="O157"/>
      <c r="P157" s="116" t="s">
        <v>353</v>
      </c>
      <c r="Q157" s="116" t="s">
        <v>349</v>
      </c>
      <c r="R157" s="137">
        <v>24</v>
      </c>
      <c r="S157" s="135">
        <v>24</v>
      </c>
      <c r="T157" s="135" t="s">
        <v>377</v>
      </c>
      <c r="U157" s="136" t="s">
        <v>378</v>
      </c>
      <c r="V157" s="136" t="s">
        <v>349</v>
      </c>
      <c r="W157" s="136" t="s">
        <v>349</v>
      </c>
      <c r="X157" s="116" t="s">
        <v>349</v>
      </c>
      <c r="Y157" s="136"/>
    </row>
    <row r="158" spans="1:25" ht="12.5">
      <c r="A158" s="116" t="s">
        <v>2325</v>
      </c>
      <c r="B158" s="116" t="s">
        <v>350</v>
      </c>
      <c r="C158" s="116" t="s">
        <v>2362</v>
      </c>
      <c r="D158" t="s">
        <v>447</v>
      </c>
      <c r="E158" s="183" t="s">
        <v>2363</v>
      </c>
      <c r="F158" s="121" t="s">
        <v>2042</v>
      </c>
      <c r="G158" s="121" t="s">
        <v>376</v>
      </c>
      <c r="H158" s="116">
        <v>300</v>
      </c>
      <c r="I158" s="116" t="s">
        <v>345</v>
      </c>
      <c r="J158" s="116" t="s">
        <v>346</v>
      </c>
      <c r="K158" s="116">
        <v>25</v>
      </c>
      <c r="L158" s="116">
        <v>5</v>
      </c>
      <c r="M158" s="116" t="s">
        <v>377</v>
      </c>
      <c r="N158" s="116" t="s">
        <v>378</v>
      </c>
      <c r="O158"/>
      <c r="P158" s="116" t="s">
        <v>353</v>
      </c>
      <c r="Q158" s="116" t="s">
        <v>349</v>
      </c>
      <c r="R158" s="137">
        <v>24</v>
      </c>
      <c r="S158" s="135">
        <v>12</v>
      </c>
      <c r="T158" s="135" t="s">
        <v>377</v>
      </c>
      <c r="U158" s="136" t="s">
        <v>377</v>
      </c>
      <c r="V158" s="136" t="s">
        <v>349</v>
      </c>
      <c r="W158" s="136" t="s">
        <v>349</v>
      </c>
      <c r="X158" s="116" t="s">
        <v>349</v>
      </c>
      <c r="Y158" s="136"/>
    </row>
    <row r="159" spans="1:25" ht="12.5">
      <c r="A159" s="116" t="s">
        <v>2325</v>
      </c>
      <c r="B159" s="116" t="s">
        <v>350</v>
      </c>
      <c r="C159" s="116" t="s">
        <v>2364</v>
      </c>
      <c r="D159" t="s">
        <v>448</v>
      </c>
      <c r="E159" s="183" t="s">
        <v>2365</v>
      </c>
      <c r="F159" s="121" t="s">
        <v>2042</v>
      </c>
      <c r="G159" s="121" t="s">
        <v>2194</v>
      </c>
      <c r="H159" s="116">
        <v>300</v>
      </c>
      <c r="I159" s="116" t="s">
        <v>345</v>
      </c>
      <c r="J159" s="116" t="s">
        <v>346</v>
      </c>
      <c r="K159" s="116">
        <v>25</v>
      </c>
      <c r="L159" s="116">
        <v>2</v>
      </c>
      <c r="M159" s="116" t="s">
        <v>377</v>
      </c>
      <c r="N159" s="116" t="s">
        <v>378</v>
      </c>
      <c r="O159"/>
      <c r="P159" s="116" t="s">
        <v>2195</v>
      </c>
      <c r="Q159" s="116" t="s">
        <v>349</v>
      </c>
      <c r="R159" s="137">
        <v>12</v>
      </c>
      <c r="S159" s="135">
        <v>12</v>
      </c>
      <c r="T159" s="135" t="s">
        <v>378</v>
      </c>
      <c r="U159" s="136" t="s">
        <v>377</v>
      </c>
      <c r="V159" s="136" t="s">
        <v>349</v>
      </c>
      <c r="W159" s="136" t="s">
        <v>349</v>
      </c>
      <c r="X159" s="116" t="s">
        <v>349</v>
      </c>
      <c r="Y159" s="136"/>
    </row>
    <row r="160" spans="1:25" ht="12.5">
      <c r="A160" s="116" t="s">
        <v>2325</v>
      </c>
      <c r="B160" s="116" t="s">
        <v>363</v>
      </c>
      <c r="C160" s="116" t="s">
        <v>2366</v>
      </c>
      <c r="D160" t="s">
        <v>449</v>
      </c>
      <c r="E160" s="183" t="s">
        <v>2367</v>
      </c>
      <c r="F160" s="121" t="s">
        <v>2042</v>
      </c>
      <c r="G160" s="121" t="s">
        <v>376</v>
      </c>
      <c r="H160" s="116">
        <v>550</v>
      </c>
      <c r="I160" s="116" t="s">
        <v>345</v>
      </c>
      <c r="J160" s="116" t="s">
        <v>346</v>
      </c>
      <c r="K160" s="116">
        <v>25</v>
      </c>
      <c r="L160" s="116">
        <v>3</v>
      </c>
      <c r="M160" s="116" t="s">
        <v>377</v>
      </c>
      <c r="N160" s="116" t="s">
        <v>378</v>
      </c>
      <c r="O160"/>
      <c r="P160" s="116" t="s">
        <v>353</v>
      </c>
      <c r="Q160" s="116" t="s">
        <v>349</v>
      </c>
      <c r="R160" s="137">
        <v>12</v>
      </c>
      <c r="S160" s="135">
        <v>24</v>
      </c>
      <c r="T160" s="135" t="s">
        <v>378</v>
      </c>
      <c r="U160" s="136" t="s">
        <v>377</v>
      </c>
      <c r="V160" s="136" t="s">
        <v>349</v>
      </c>
      <c r="W160" s="136" t="s">
        <v>349</v>
      </c>
      <c r="X160" s="116" t="s">
        <v>349</v>
      </c>
      <c r="Y160" s="136"/>
    </row>
    <row r="161" spans="1:25" ht="12.5">
      <c r="A161" s="116" t="s">
        <v>2325</v>
      </c>
      <c r="B161" s="116" t="s">
        <v>363</v>
      </c>
      <c r="C161" s="116" t="s">
        <v>2368</v>
      </c>
      <c r="D161" t="s">
        <v>450</v>
      </c>
      <c r="E161" s="183" t="s">
        <v>2369</v>
      </c>
      <c r="F161" s="121" t="s">
        <v>2042</v>
      </c>
      <c r="G161" s="121" t="s">
        <v>376</v>
      </c>
      <c r="H161" s="116">
        <v>500</v>
      </c>
      <c r="I161" s="116" t="s">
        <v>345</v>
      </c>
      <c r="J161" s="116" t="s">
        <v>346</v>
      </c>
      <c r="K161" s="116">
        <v>25</v>
      </c>
      <c r="L161" s="116">
        <v>5</v>
      </c>
      <c r="M161" s="116" t="s">
        <v>377</v>
      </c>
      <c r="N161" s="116" t="s">
        <v>378</v>
      </c>
      <c r="O161"/>
      <c r="P161" s="116" t="s">
        <v>353</v>
      </c>
      <c r="Q161" s="116" t="s">
        <v>349</v>
      </c>
      <c r="R161" s="137">
        <v>24</v>
      </c>
      <c r="S161" s="135">
        <v>24</v>
      </c>
      <c r="T161" s="135" t="s">
        <v>377</v>
      </c>
      <c r="U161" s="136" t="s">
        <v>377</v>
      </c>
      <c r="V161" s="136" t="s">
        <v>349</v>
      </c>
      <c r="W161" s="136" t="s">
        <v>349</v>
      </c>
      <c r="X161" s="116" t="s">
        <v>349</v>
      </c>
      <c r="Y161" s="136"/>
    </row>
    <row r="162" spans="1:25" ht="12.5">
      <c r="A162" s="116" t="s">
        <v>2325</v>
      </c>
      <c r="B162" s="116" t="s">
        <v>363</v>
      </c>
      <c r="C162" s="116" t="s">
        <v>2370</v>
      </c>
      <c r="D162"/>
      <c r="E162" s="183" t="s">
        <v>2371</v>
      </c>
      <c r="F162" s="121" t="s">
        <v>2042</v>
      </c>
      <c r="G162" s="121" t="s">
        <v>2249</v>
      </c>
      <c r="H162" s="116">
        <v>450</v>
      </c>
      <c r="I162" s="116" t="s">
        <v>345</v>
      </c>
      <c r="J162" s="116" t="s">
        <v>346</v>
      </c>
      <c r="K162" s="116">
        <v>25</v>
      </c>
      <c r="L162" s="116">
        <v>5</v>
      </c>
      <c r="M162" s="116" t="s">
        <v>377</v>
      </c>
      <c r="N162" s="116" t="s">
        <v>378</v>
      </c>
      <c r="O162"/>
      <c r="P162" s="116" t="s">
        <v>379</v>
      </c>
      <c r="Q162" s="116" t="s">
        <v>349</v>
      </c>
      <c r="R162" s="137">
        <v>24</v>
      </c>
      <c r="S162" s="135">
        <v>24</v>
      </c>
      <c r="T162" s="135" t="s">
        <v>377</v>
      </c>
      <c r="U162" s="136" t="s">
        <v>378</v>
      </c>
      <c r="V162" s="136" t="s">
        <v>349</v>
      </c>
      <c r="W162" s="136" t="s">
        <v>349</v>
      </c>
      <c r="X162" s="116" t="s">
        <v>349</v>
      </c>
      <c r="Y162" s="136"/>
    </row>
    <row r="163" spans="1:25" ht="12.5">
      <c r="A163" s="116" t="s">
        <v>2325</v>
      </c>
      <c r="B163" s="116" t="s">
        <v>363</v>
      </c>
      <c r="C163" s="116" t="s">
        <v>2372</v>
      </c>
      <c r="D163" t="s">
        <v>451</v>
      </c>
      <c r="E163" s="183" t="s">
        <v>2373</v>
      </c>
      <c r="F163" s="121" t="s">
        <v>2042</v>
      </c>
      <c r="G163" s="121" t="s">
        <v>376</v>
      </c>
      <c r="H163" s="116">
        <v>400</v>
      </c>
      <c r="I163" s="116" t="s">
        <v>345</v>
      </c>
      <c r="J163" s="116" t="s">
        <v>346</v>
      </c>
      <c r="K163" s="116">
        <v>25</v>
      </c>
      <c r="L163" s="116">
        <v>5</v>
      </c>
      <c r="M163" s="116" t="s">
        <v>377</v>
      </c>
      <c r="N163" s="116" t="s">
        <v>378</v>
      </c>
      <c r="O163"/>
      <c r="P163" s="116" t="s">
        <v>353</v>
      </c>
      <c r="Q163" s="116" t="s">
        <v>349</v>
      </c>
      <c r="R163" s="137">
        <v>24</v>
      </c>
      <c r="S163" s="135">
        <v>24</v>
      </c>
      <c r="T163" s="135" t="s">
        <v>377</v>
      </c>
      <c r="U163" s="136" t="s">
        <v>378</v>
      </c>
      <c r="V163" s="136" t="s">
        <v>349</v>
      </c>
      <c r="W163" s="136" t="s">
        <v>349</v>
      </c>
      <c r="X163" s="116" t="s">
        <v>349</v>
      </c>
      <c r="Y163" s="136"/>
    </row>
    <row r="164" spans="1:25" ht="12.5">
      <c r="A164" s="116" t="s">
        <v>2325</v>
      </c>
      <c r="B164" s="116" t="s">
        <v>363</v>
      </c>
      <c r="C164" s="116" t="s">
        <v>2374</v>
      </c>
      <c r="D164" t="s">
        <v>452</v>
      </c>
      <c r="E164" s="183" t="s">
        <v>2375</v>
      </c>
      <c r="F164" s="121" t="s">
        <v>2042</v>
      </c>
      <c r="G164" s="121" t="s">
        <v>376</v>
      </c>
      <c r="H164" s="116">
        <v>350</v>
      </c>
      <c r="I164" s="116" t="s">
        <v>352</v>
      </c>
      <c r="J164" s="116" t="s">
        <v>346</v>
      </c>
      <c r="K164" s="116">
        <v>25</v>
      </c>
      <c r="L164" s="116">
        <v>10</v>
      </c>
      <c r="M164" s="116" t="s">
        <v>377</v>
      </c>
      <c r="N164" s="116" t="s">
        <v>378</v>
      </c>
      <c r="O164"/>
      <c r="P164" s="116" t="s">
        <v>353</v>
      </c>
      <c r="Q164" s="116" t="s">
        <v>349</v>
      </c>
      <c r="R164" s="137">
        <v>24</v>
      </c>
      <c r="S164" s="135">
        <v>12</v>
      </c>
      <c r="T164" s="135" t="s">
        <v>377</v>
      </c>
      <c r="U164" s="136" t="s">
        <v>377</v>
      </c>
      <c r="V164" s="136" t="s">
        <v>349</v>
      </c>
      <c r="W164" s="136" t="s">
        <v>349</v>
      </c>
      <c r="X164" s="116" t="s">
        <v>349</v>
      </c>
      <c r="Y164" s="136"/>
    </row>
    <row r="165" spans="1:25" ht="12.5">
      <c r="A165" s="116" t="s">
        <v>2325</v>
      </c>
      <c r="B165" s="116" t="s">
        <v>363</v>
      </c>
      <c r="C165" s="116" t="s">
        <v>2376</v>
      </c>
      <c r="D165" t="s">
        <v>453</v>
      </c>
      <c r="E165" s="183" t="s">
        <v>2377</v>
      </c>
      <c r="F165" s="121" t="s">
        <v>2042</v>
      </c>
      <c r="G165" s="121" t="s">
        <v>2194</v>
      </c>
      <c r="H165" s="116">
        <v>300</v>
      </c>
      <c r="I165" s="116" t="s">
        <v>352</v>
      </c>
      <c r="J165" s="116" t="s">
        <v>346</v>
      </c>
      <c r="K165" s="116">
        <v>25</v>
      </c>
      <c r="L165" s="116">
        <v>2</v>
      </c>
      <c r="M165" s="116" t="s">
        <v>377</v>
      </c>
      <c r="N165" s="116" t="s">
        <v>378</v>
      </c>
      <c r="O165"/>
      <c r="P165" s="116" t="s">
        <v>2195</v>
      </c>
      <c r="Q165" s="116" t="s">
        <v>349</v>
      </c>
      <c r="R165" s="137">
        <v>12</v>
      </c>
      <c r="S165" s="135">
        <v>12</v>
      </c>
      <c r="T165" s="135" t="s">
        <v>378</v>
      </c>
      <c r="U165" s="136" t="s">
        <v>377</v>
      </c>
      <c r="V165" s="136" t="s">
        <v>349</v>
      </c>
      <c r="W165" s="136" t="s">
        <v>349</v>
      </c>
      <c r="X165" s="116" t="s">
        <v>349</v>
      </c>
      <c r="Y165" s="136"/>
    </row>
    <row r="166" spans="1:25" ht="12.5">
      <c r="A166" s="116" t="s">
        <v>2325</v>
      </c>
      <c r="B166" s="116" t="s">
        <v>363</v>
      </c>
      <c r="C166" s="116" t="s">
        <v>2378</v>
      </c>
      <c r="D166"/>
      <c r="E166" s="183" t="s">
        <v>2379</v>
      </c>
      <c r="F166" s="121" t="s">
        <v>2042</v>
      </c>
      <c r="G166" s="121" t="s">
        <v>2249</v>
      </c>
      <c r="H166" s="116">
        <v>300</v>
      </c>
      <c r="I166" s="116" t="s">
        <v>352</v>
      </c>
      <c r="J166" s="116" t="s">
        <v>346</v>
      </c>
      <c r="K166" s="116">
        <v>25</v>
      </c>
      <c r="L166" s="116">
        <v>5</v>
      </c>
      <c r="M166" s="116" t="s">
        <v>377</v>
      </c>
      <c r="N166" s="116" t="s">
        <v>378</v>
      </c>
      <c r="O166"/>
      <c r="P166" s="116" t="s">
        <v>379</v>
      </c>
      <c r="Q166" s="116" t="s">
        <v>349</v>
      </c>
      <c r="R166" s="137">
        <v>12</v>
      </c>
      <c r="S166" s="135">
        <v>12</v>
      </c>
      <c r="T166" s="135" t="s">
        <v>378</v>
      </c>
      <c r="U166" s="136" t="s">
        <v>377</v>
      </c>
      <c r="V166" s="136" t="s">
        <v>349</v>
      </c>
      <c r="W166" s="136" t="s">
        <v>349</v>
      </c>
      <c r="X166" s="116" t="s">
        <v>349</v>
      </c>
      <c r="Y166" s="136"/>
    </row>
    <row r="167" spans="1:25" ht="12.5">
      <c r="A167" s="116" t="s">
        <v>2325</v>
      </c>
      <c r="B167" s="116" t="s">
        <v>363</v>
      </c>
      <c r="C167" s="116" t="s">
        <v>2380</v>
      </c>
      <c r="D167" t="s">
        <v>454</v>
      </c>
      <c r="E167" s="183" t="s">
        <v>2381</v>
      </c>
      <c r="F167" s="121" t="s">
        <v>2042</v>
      </c>
      <c r="G167" s="121" t="s">
        <v>376</v>
      </c>
      <c r="H167" s="116">
        <v>300</v>
      </c>
      <c r="I167" s="116" t="s">
        <v>352</v>
      </c>
      <c r="J167" s="116" t="s">
        <v>346</v>
      </c>
      <c r="K167" s="116">
        <v>25</v>
      </c>
      <c r="L167" s="116">
        <v>2</v>
      </c>
      <c r="M167" s="116" t="s">
        <v>377</v>
      </c>
      <c r="N167" s="116" t="s">
        <v>378</v>
      </c>
      <c r="O167"/>
      <c r="P167" s="116" t="s">
        <v>353</v>
      </c>
      <c r="Q167" s="116" t="s">
        <v>349</v>
      </c>
      <c r="R167" s="137">
        <v>12</v>
      </c>
      <c r="S167" s="135">
        <v>12</v>
      </c>
      <c r="T167" s="135" t="s">
        <v>378</v>
      </c>
      <c r="U167" s="136" t="s">
        <v>377</v>
      </c>
      <c r="V167" s="136" t="s">
        <v>349</v>
      </c>
      <c r="W167" s="136" t="s">
        <v>349</v>
      </c>
      <c r="X167" s="116" t="s">
        <v>349</v>
      </c>
      <c r="Y167" s="136"/>
    </row>
    <row r="168" spans="1:25" ht="12.5">
      <c r="A168" s="116" t="s">
        <v>2382</v>
      </c>
      <c r="B168" s="116" t="s">
        <v>368</v>
      </c>
      <c r="C168" s="116" t="s">
        <v>2383</v>
      </c>
      <c r="D168" t="s">
        <v>455</v>
      </c>
      <c r="E168" s="183" t="s">
        <v>2384</v>
      </c>
      <c r="F168" s="121" t="s">
        <v>456</v>
      </c>
      <c r="G168" s="121" t="s">
        <v>376</v>
      </c>
      <c r="H168" s="116">
        <v>550</v>
      </c>
      <c r="I168" s="116" t="s">
        <v>352</v>
      </c>
      <c r="J168" s="116" t="s">
        <v>346</v>
      </c>
      <c r="K168" s="116">
        <v>25</v>
      </c>
      <c r="L168" s="116">
        <v>3</v>
      </c>
      <c r="M168" s="116" t="s">
        <v>377</v>
      </c>
      <c r="N168" s="116" t="s">
        <v>378</v>
      </c>
      <c r="O168"/>
      <c r="P168" s="116" t="s">
        <v>353</v>
      </c>
      <c r="Q168" s="116" t="s">
        <v>349</v>
      </c>
      <c r="R168" s="137">
        <v>12</v>
      </c>
      <c r="S168" s="135">
        <v>12</v>
      </c>
      <c r="T168" s="135" t="s">
        <v>378</v>
      </c>
      <c r="U168" s="136" t="s">
        <v>377</v>
      </c>
      <c r="V168" s="136" t="s">
        <v>349</v>
      </c>
      <c r="W168" s="136" t="s">
        <v>349</v>
      </c>
      <c r="X168" s="116" t="s">
        <v>349</v>
      </c>
      <c r="Y168" s="136"/>
    </row>
    <row r="169" spans="1:25" ht="12.5">
      <c r="A169" s="116" t="s">
        <v>2382</v>
      </c>
      <c r="B169" s="116" t="s">
        <v>368</v>
      </c>
      <c r="C169" s="116" t="s">
        <v>2385</v>
      </c>
      <c r="D169" t="s">
        <v>457</v>
      </c>
      <c r="E169" s="183" t="s">
        <v>2386</v>
      </c>
      <c r="F169" s="121" t="s">
        <v>2042</v>
      </c>
      <c r="G169" s="121" t="s">
        <v>376</v>
      </c>
      <c r="H169" s="116">
        <v>500</v>
      </c>
      <c r="I169" s="116" t="s">
        <v>352</v>
      </c>
      <c r="J169" s="116" t="s">
        <v>346</v>
      </c>
      <c r="K169" s="116">
        <v>25</v>
      </c>
      <c r="L169" s="116">
        <v>7.5</v>
      </c>
      <c r="M169" s="116" t="s">
        <v>377</v>
      </c>
      <c r="N169" s="116" t="s">
        <v>378</v>
      </c>
      <c r="O169"/>
      <c r="P169" s="116" t="s">
        <v>353</v>
      </c>
      <c r="Q169" s="116" t="s">
        <v>349</v>
      </c>
      <c r="R169" s="137">
        <v>12</v>
      </c>
      <c r="S169" s="135">
        <v>24</v>
      </c>
      <c r="T169" s="135" t="s">
        <v>377</v>
      </c>
      <c r="U169" s="136" t="s">
        <v>377</v>
      </c>
      <c r="V169" s="136" t="s">
        <v>349</v>
      </c>
      <c r="W169" s="136" t="s">
        <v>349</v>
      </c>
      <c r="X169" s="116" t="s">
        <v>349</v>
      </c>
      <c r="Y169" s="136"/>
    </row>
    <row r="170" spans="1:25" ht="12.5">
      <c r="A170" s="116" t="s">
        <v>2382</v>
      </c>
      <c r="B170" s="116" t="s">
        <v>458</v>
      </c>
      <c r="C170" s="116" t="s">
        <v>2387</v>
      </c>
      <c r="D170" t="s">
        <v>459</v>
      </c>
      <c r="E170" s="183" t="s">
        <v>2388</v>
      </c>
      <c r="F170" s="121" t="s">
        <v>2042</v>
      </c>
      <c r="G170" s="121" t="s">
        <v>376</v>
      </c>
      <c r="H170" s="116">
        <v>450</v>
      </c>
      <c r="I170" s="116" t="s">
        <v>352</v>
      </c>
      <c r="J170" s="116" t="s">
        <v>346</v>
      </c>
      <c r="K170" s="116">
        <v>25</v>
      </c>
      <c r="L170" s="116">
        <v>10</v>
      </c>
      <c r="M170" s="116" t="s">
        <v>377</v>
      </c>
      <c r="N170" s="116" t="s">
        <v>378</v>
      </c>
      <c r="O170"/>
      <c r="P170" s="116" t="s">
        <v>353</v>
      </c>
      <c r="Q170" s="116" t="s">
        <v>349</v>
      </c>
      <c r="R170" s="137">
        <v>24</v>
      </c>
      <c r="S170" s="135">
        <v>12</v>
      </c>
      <c r="T170" s="135" t="s">
        <v>377</v>
      </c>
      <c r="U170" s="136" t="s">
        <v>377</v>
      </c>
      <c r="V170" s="136" t="s">
        <v>349</v>
      </c>
      <c r="W170" s="136" t="s">
        <v>349</v>
      </c>
      <c r="X170" s="116" t="s">
        <v>349</v>
      </c>
      <c r="Y170" s="136"/>
    </row>
    <row r="171" spans="1:25" ht="12.5">
      <c r="A171" s="116" t="s">
        <v>2382</v>
      </c>
      <c r="B171" s="116" t="s">
        <v>458</v>
      </c>
      <c r="C171" s="116" t="s">
        <v>2389</v>
      </c>
      <c r="D171" t="s">
        <v>460</v>
      </c>
      <c r="E171" s="183" t="s">
        <v>2390</v>
      </c>
      <c r="F171" s="121" t="s">
        <v>2042</v>
      </c>
      <c r="G171" s="121" t="s">
        <v>376</v>
      </c>
      <c r="H171" s="116">
        <v>400</v>
      </c>
      <c r="I171" s="116" t="s">
        <v>352</v>
      </c>
      <c r="J171" s="116" t="s">
        <v>346</v>
      </c>
      <c r="K171" s="116">
        <v>25</v>
      </c>
      <c r="L171" s="116">
        <v>3</v>
      </c>
      <c r="M171" s="116" t="s">
        <v>377</v>
      </c>
      <c r="N171" s="116" t="s">
        <v>378</v>
      </c>
      <c r="O171"/>
      <c r="P171" s="116" t="s">
        <v>353</v>
      </c>
      <c r="Q171" s="116" t="s">
        <v>349</v>
      </c>
      <c r="R171" s="137">
        <v>12</v>
      </c>
      <c r="S171" s="135">
        <v>12</v>
      </c>
      <c r="T171" s="135" t="s">
        <v>378</v>
      </c>
      <c r="U171" s="136" t="s">
        <v>378</v>
      </c>
      <c r="V171" s="136" t="s">
        <v>349</v>
      </c>
      <c r="W171" s="136" t="s">
        <v>349</v>
      </c>
      <c r="X171" s="116" t="s">
        <v>349</v>
      </c>
      <c r="Y171" s="136"/>
    </row>
    <row r="172" spans="1:25" ht="12.5">
      <c r="A172" s="116" t="s">
        <v>2382</v>
      </c>
      <c r="B172" s="116" t="s">
        <v>363</v>
      </c>
      <c r="C172" s="116" t="s">
        <v>2391</v>
      </c>
      <c r="D172" t="s">
        <v>461</v>
      </c>
      <c r="E172" s="183" t="s">
        <v>2392</v>
      </c>
      <c r="F172" s="121" t="s">
        <v>2042</v>
      </c>
      <c r="G172" s="121" t="s">
        <v>376</v>
      </c>
      <c r="H172" s="116">
        <v>350</v>
      </c>
      <c r="I172" s="116" t="s">
        <v>352</v>
      </c>
      <c r="J172" s="116" t="s">
        <v>346</v>
      </c>
      <c r="K172" s="116">
        <v>25</v>
      </c>
      <c r="L172" s="116">
        <v>7.5</v>
      </c>
      <c r="M172" s="116" t="s">
        <v>377</v>
      </c>
      <c r="N172" s="116" t="s">
        <v>378</v>
      </c>
      <c r="O172"/>
      <c r="P172" s="116" t="s">
        <v>353</v>
      </c>
      <c r="Q172" s="116" t="s">
        <v>349</v>
      </c>
      <c r="R172" s="137">
        <v>12</v>
      </c>
      <c r="S172" s="135">
        <v>24</v>
      </c>
      <c r="T172" s="135" t="s">
        <v>377</v>
      </c>
      <c r="U172" s="136" t="s">
        <v>378</v>
      </c>
      <c r="V172" s="136" t="s">
        <v>349</v>
      </c>
      <c r="W172" s="136" t="s">
        <v>349</v>
      </c>
      <c r="X172" s="116" t="s">
        <v>349</v>
      </c>
      <c r="Y172" s="136"/>
    </row>
    <row r="173" spans="1:25" ht="12.5">
      <c r="A173" s="116" t="s">
        <v>2382</v>
      </c>
      <c r="B173" s="116" t="s">
        <v>363</v>
      </c>
      <c r="C173" s="116" t="s">
        <v>2393</v>
      </c>
      <c r="D173" t="s">
        <v>462</v>
      </c>
      <c r="E173" s="183" t="s">
        <v>2394</v>
      </c>
      <c r="F173" s="121" t="s">
        <v>2042</v>
      </c>
      <c r="G173" s="121" t="s">
        <v>376</v>
      </c>
      <c r="H173" s="116">
        <v>300</v>
      </c>
      <c r="I173" s="116" t="s">
        <v>352</v>
      </c>
      <c r="J173" s="116" t="s">
        <v>346</v>
      </c>
      <c r="K173" s="116">
        <v>25</v>
      </c>
      <c r="L173" s="116">
        <v>7.5</v>
      </c>
      <c r="M173" s="116" t="s">
        <v>377</v>
      </c>
      <c r="N173" s="116" t="s">
        <v>378</v>
      </c>
      <c r="O173"/>
      <c r="P173" s="116" t="s">
        <v>353</v>
      </c>
      <c r="Q173" s="116" t="s">
        <v>349</v>
      </c>
      <c r="R173" s="137">
        <v>24</v>
      </c>
      <c r="S173" s="135">
        <v>24</v>
      </c>
      <c r="T173" s="135" t="s">
        <v>377</v>
      </c>
      <c r="U173" s="136" t="s">
        <v>378</v>
      </c>
      <c r="V173" s="136" t="s">
        <v>349</v>
      </c>
      <c r="W173" s="136" t="s">
        <v>349</v>
      </c>
      <c r="X173" s="116" t="s">
        <v>349</v>
      </c>
      <c r="Y173" s="136"/>
    </row>
    <row r="174" spans="1:25" ht="12.5">
      <c r="A174" s="116" t="s">
        <v>2382</v>
      </c>
      <c r="B174" s="116" t="s">
        <v>363</v>
      </c>
      <c r="C174" s="116" t="s">
        <v>2395</v>
      </c>
      <c r="D174" t="s">
        <v>463</v>
      </c>
      <c r="E174" s="183" t="s">
        <v>2396</v>
      </c>
      <c r="F174" s="121" t="s">
        <v>2042</v>
      </c>
      <c r="G174" s="121" t="s">
        <v>376</v>
      </c>
      <c r="H174" s="116">
        <v>300</v>
      </c>
      <c r="I174" s="116" t="s">
        <v>352</v>
      </c>
      <c r="J174" s="116" t="s">
        <v>346</v>
      </c>
      <c r="K174" s="116">
        <v>25</v>
      </c>
      <c r="L174" s="116">
        <v>5</v>
      </c>
      <c r="M174" s="116" t="s">
        <v>377</v>
      </c>
      <c r="N174" s="116" t="s">
        <v>378</v>
      </c>
      <c r="O174"/>
      <c r="P174" s="116" t="s">
        <v>353</v>
      </c>
      <c r="Q174" s="116" t="s">
        <v>349</v>
      </c>
      <c r="R174" s="137">
        <v>24</v>
      </c>
      <c r="S174" s="135">
        <v>24</v>
      </c>
      <c r="T174" s="135" t="s">
        <v>377</v>
      </c>
      <c r="U174" s="136" t="s">
        <v>378</v>
      </c>
      <c r="V174" s="136" t="s">
        <v>349</v>
      </c>
      <c r="W174" s="136" t="s">
        <v>349</v>
      </c>
      <c r="X174" s="116" t="s">
        <v>349</v>
      </c>
      <c r="Y174" s="136"/>
    </row>
    <row r="175" spans="1:25" ht="12.5">
      <c r="A175" s="116" t="s">
        <v>2382</v>
      </c>
      <c r="B175" s="116" t="s">
        <v>363</v>
      </c>
      <c r="C175" s="116" t="s">
        <v>2397</v>
      </c>
      <c r="D175" t="s">
        <v>464</v>
      </c>
      <c r="E175" s="183" t="s">
        <v>2398</v>
      </c>
      <c r="F175" s="121" t="s">
        <v>2042</v>
      </c>
      <c r="G175" s="121" t="s">
        <v>2194</v>
      </c>
      <c r="H175" s="116">
        <v>300</v>
      </c>
      <c r="I175" s="116" t="s">
        <v>352</v>
      </c>
      <c r="J175" s="116" t="s">
        <v>346</v>
      </c>
      <c r="K175" s="116">
        <v>25</v>
      </c>
      <c r="L175" s="116">
        <v>3</v>
      </c>
      <c r="M175" s="116" t="s">
        <v>377</v>
      </c>
      <c r="N175" s="116" t="s">
        <v>378</v>
      </c>
      <c r="O175"/>
      <c r="P175" s="116" t="s">
        <v>2195</v>
      </c>
      <c r="Q175" s="116" t="s">
        <v>349</v>
      </c>
      <c r="R175" s="137">
        <v>24</v>
      </c>
      <c r="S175" s="135">
        <v>24</v>
      </c>
      <c r="T175" s="135" t="s">
        <v>377</v>
      </c>
      <c r="U175" s="136" t="s">
        <v>378</v>
      </c>
      <c r="V175" s="136" t="s">
        <v>349</v>
      </c>
      <c r="W175" s="136" t="s">
        <v>349</v>
      </c>
      <c r="X175" s="116" t="s">
        <v>349</v>
      </c>
      <c r="Y175" s="136"/>
    </row>
    <row r="176" spans="1:25" ht="12.5">
      <c r="A176" s="116" t="s">
        <v>2382</v>
      </c>
      <c r="B176" s="116" t="s">
        <v>363</v>
      </c>
      <c r="C176" s="116" t="s">
        <v>2399</v>
      </c>
      <c r="D176"/>
      <c r="E176" s="183" t="s">
        <v>2400</v>
      </c>
      <c r="F176" s="121" t="s">
        <v>2042</v>
      </c>
      <c r="G176" s="121" t="s">
        <v>2202</v>
      </c>
      <c r="H176" s="116">
        <v>300</v>
      </c>
      <c r="I176" s="116" t="s">
        <v>352</v>
      </c>
      <c r="J176" s="116" t="s">
        <v>346</v>
      </c>
      <c r="K176" s="116">
        <v>25</v>
      </c>
      <c r="L176" s="116">
        <v>5</v>
      </c>
      <c r="M176" s="116" t="s">
        <v>377</v>
      </c>
      <c r="N176" s="116" t="s">
        <v>378</v>
      </c>
      <c r="O176"/>
      <c r="P176" s="116" t="s">
        <v>379</v>
      </c>
      <c r="Q176" s="116" t="s">
        <v>349</v>
      </c>
      <c r="R176" s="137">
        <v>24</v>
      </c>
      <c r="S176" s="135">
        <v>24</v>
      </c>
      <c r="T176" s="135" t="s">
        <v>377</v>
      </c>
      <c r="U176" s="136" t="s">
        <v>378</v>
      </c>
      <c r="V176" s="136" t="s">
        <v>349</v>
      </c>
      <c r="W176" s="136" t="s">
        <v>349</v>
      </c>
      <c r="X176" s="116" t="s">
        <v>349</v>
      </c>
      <c r="Y176" s="136"/>
    </row>
    <row r="177" spans="1:25" ht="12.5">
      <c r="A177" s="116" t="s">
        <v>2382</v>
      </c>
      <c r="B177" s="116" t="s">
        <v>370</v>
      </c>
      <c r="C177" s="116" t="s">
        <v>2401</v>
      </c>
      <c r="D177" t="s">
        <v>465</v>
      </c>
      <c r="E177" s="183" t="s">
        <v>2402</v>
      </c>
      <c r="F177" s="121" t="s">
        <v>2042</v>
      </c>
      <c r="G177" s="121" t="s">
        <v>376</v>
      </c>
      <c r="H177" s="116">
        <v>300</v>
      </c>
      <c r="I177" s="116" t="s">
        <v>352</v>
      </c>
      <c r="J177" s="116" t="s">
        <v>346</v>
      </c>
      <c r="K177" s="116">
        <v>25</v>
      </c>
      <c r="L177" s="116">
        <v>5</v>
      </c>
      <c r="M177" s="116" t="s">
        <v>377</v>
      </c>
      <c r="N177" s="116" t="s">
        <v>378</v>
      </c>
      <c r="O177"/>
      <c r="P177" s="116" t="s">
        <v>353</v>
      </c>
      <c r="Q177" s="116" t="s">
        <v>349</v>
      </c>
      <c r="R177" s="137">
        <v>24</v>
      </c>
      <c r="S177" s="135">
        <v>24</v>
      </c>
      <c r="T177" s="135" t="s">
        <v>377</v>
      </c>
      <c r="U177" s="136" t="s">
        <v>378</v>
      </c>
      <c r="V177" s="136" t="s">
        <v>349</v>
      </c>
      <c r="W177" s="136" t="s">
        <v>349</v>
      </c>
      <c r="X177" s="116" t="s">
        <v>349</v>
      </c>
      <c r="Y177" s="136"/>
    </row>
    <row r="178" spans="1:25" ht="12.5">
      <c r="A178" s="116" t="s">
        <v>2382</v>
      </c>
      <c r="B178" s="116" t="s">
        <v>370</v>
      </c>
      <c r="C178" s="116" t="s">
        <v>2403</v>
      </c>
      <c r="D178"/>
      <c r="E178" s="183" t="s">
        <v>2404</v>
      </c>
      <c r="F178" s="121" t="s">
        <v>2042</v>
      </c>
      <c r="G178" s="121" t="s">
        <v>2202</v>
      </c>
      <c r="H178" s="116">
        <v>300</v>
      </c>
      <c r="I178" s="116" t="s">
        <v>352</v>
      </c>
      <c r="J178" s="116" t="s">
        <v>346</v>
      </c>
      <c r="K178" s="116">
        <v>25</v>
      </c>
      <c r="L178" s="116">
        <v>5</v>
      </c>
      <c r="M178" s="116" t="s">
        <v>377</v>
      </c>
      <c r="N178" s="116" t="s">
        <v>378</v>
      </c>
      <c r="O178"/>
      <c r="P178" s="116" t="s">
        <v>379</v>
      </c>
      <c r="Q178" s="116" t="s">
        <v>349</v>
      </c>
      <c r="R178" s="137">
        <v>24</v>
      </c>
      <c r="S178" s="135">
        <v>24</v>
      </c>
      <c r="T178" s="135" t="s">
        <v>377</v>
      </c>
      <c r="U178" s="136" t="s">
        <v>378</v>
      </c>
      <c r="V178" s="136" t="s">
        <v>349</v>
      </c>
      <c r="W178" s="136" t="s">
        <v>349</v>
      </c>
      <c r="X178" s="116" t="s">
        <v>349</v>
      </c>
      <c r="Y178" s="136"/>
    </row>
    <row r="179" spans="1:25" ht="12.5">
      <c r="A179" s="116" t="s">
        <v>2382</v>
      </c>
      <c r="B179" s="116" t="s">
        <v>370</v>
      </c>
      <c r="C179" s="116" t="s">
        <v>2405</v>
      </c>
      <c r="D179" t="s">
        <v>466</v>
      </c>
      <c r="E179" s="183" t="s">
        <v>2406</v>
      </c>
      <c r="F179" s="121" t="s">
        <v>2042</v>
      </c>
      <c r="G179" s="121" t="s">
        <v>376</v>
      </c>
      <c r="H179" s="116">
        <v>300</v>
      </c>
      <c r="I179" s="116" t="s">
        <v>352</v>
      </c>
      <c r="J179" s="116" t="s">
        <v>346</v>
      </c>
      <c r="K179" s="116">
        <v>25</v>
      </c>
      <c r="L179" s="116">
        <v>10</v>
      </c>
      <c r="M179" s="116" t="s">
        <v>377</v>
      </c>
      <c r="N179" s="116" t="s">
        <v>378</v>
      </c>
      <c r="O179"/>
      <c r="P179" s="116" t="s">
        <v>353</v>
      </c>
      <c r="Q179" s="116" t="s">
        <v>349</v>
      </c>
      <c r="R179" s="137">
        <v>24</v>
      </c>
      <c r="S179" s="135">
        <v>24</v>
      </c>
      <c r="T179" s="135" t="s">
        <v>377</v>
      </c>
      <c r="U179" s="136" t="s">
        <v>378</v>
      </c>
      <c r="V179" s="136" t="s">
        <v>349</v>
      </c>
      <c r="W179" s="136" t="s">
        <v>349</v>
      </c>
      <c r="X179" s="116" t="s">
        <v>349</v>
      </c>
      <c r="Y179" s="136"/>
    </row>
    <row r="180" spans="1:25" ht="12.5">
      <c r="A180" s="116" t="s">
        <v>2382</v>
      </c>
      <c r="B180" s="116" t="s">
        <v>370</v>
      </c>
      <c r="C180" s="116" t="s">
        <v>2407</v>
      </c>
      <c r="D180" t="s">
        <v>467</v>
      </c>
      <c r="E180" s="183" t="s">
        <v>2408</v>
      </c>
      <c r="F180" s="121" t="s">
        <v>2042</v>
      </c>
      <c r="G180" s="121" t="s">
        <v>376</v>
      </c>
      <c r="H180" s="116">
        <v>300</v>
      </c>
      <c r="I180" s="116" t="s">
        <v>352</v>
      </c>
      <c r="J180" s="116" t="s">
        <v>346</v>
      </c>
      <c r="K180" s="116">
        <v>25</v>
      </c>
      <c r="L180" s="116">
        <v>10</v>
      </c>
      <c r="M180" s="116" t="s">
        <v>377</v>
      </c>
      <c r="N180" s="116" t="s">
        <v>378</v>
      </c>
      <c r="O180"/>
      <c r="P180" s="116" t="s">
        <v>353</v>
      </c>
      <c r="Q180" s="116" t="s">
        <v>349</v>
      </c>
      <c r="R180" s="137">
        <v>24</v>
      </c>
      <c r="S180" s="135">
        <v>24</v>
      </c>
      <c r="T180" s="135" t="s">
        <v>377</v>
      </c>
      <c r="U180" s="136" t="s">
        <v>378</v>
      </c>
      <c r="V180" s="136" t="s">
        <v>349</v>
      </c>
      <c r="W180" s="136" t="s">
        <v>349</v>
      </c>
      <c r="X180" s="116" t="s">
        <v>349</v>
      </c>
      <c r="Y180" s="136"/>
    </row>
    <row r="181" spans="1:25" ht="12.5">
      <c r="A181" s="116" t="s">
        <v>2382</v>
      </c>
      <c r="B181" s="116" t="s">
        <v>387</v>
      </c>
      <c r="C181" s="116" t="s">
        <v>2409</v>
      </c>
      <c r="D181" t="s">
        <v>468</v>
      </c>
      <c r="E181" s="183" t="s">
        <v>2410</v>
      </c>
      <c r="F181" s="121" t="s">
        <v>2042</v>
      </c>
      <c r="G181" s="121" t="s">
        <v>376</v>
      </c>
      <c r="H181" s="116">
        <v>300</v>
      </c>
      <c r="I181" s="116" t="s">
        <v>352</v>
      </c>
      <c r="J181" s="116" t="s">
        <v>346</v>
      </c>
      <c r="K181" s="116">
        <v>25</v>
      </c>
      <c r="L181" s="116">
        <v>5</v>
      </c>
      <c r="M181" s="116" t="s">
        <v>377</v>
      </c>
      <c r="N181" s="116" t="s">
        <v>378</v>
      </c>
      <c r="O181"/>
      <c r="P181" s="116" t="s">
        <v>353</v>
      </c>
      <c r="Q181" s="116" t="s">
        <v>349</v>
      </c>
      <c r="R181" s="137">
        <v>24</v>
      </c>
      <c r="S181" s="135">
        <v>12</v>
      </c>
      <c r="T181" s="135" t="s">
        <v>377</v>
      </c>
      <c r="U181" s="136" t="s">
        <v>377</v>
      </c>
      <c r="V181" s="136" t="s">
        <v>349</v>
      </c>
      <c r="W181" s="136" t="s">
        <v>349</v>
      </c>
      <c r="X181" s="116" t="s">
        <v>349</v>
      </c>
      <c r="Y181" s="136"/>
    </row>
    <row r="182" spans="1:25" ht="12.5">
      <c r="A182" s="116" t="s">
        <v>2382</v>
      </c>
      <c r="B182" s="116" t="s">
        <v>387</v>
      </c>
      <c r="C182" s="116" t="s">
        <v>2411</v>
      </c>
      <c r="D182" t="s">
        <v>469</v>
      </c>
      <c r="E182" s="183" t="s">
        <v>2412</v>
      </c>
      <c r="F182" s="121" t="s">
        <v>2042</v>
      </c>
      <c r="G182" s="121" t="s">
        <v>2194</v>
      </c>
      <c r="H182" s="116">
        <v>300</v>
      </c>
      <c r="I182" s="116" t="s">
        <v>352</v>
      </c>
      <c r="J182" s="116" t="s">
        <v>346</v>
      </c>
      <c r="K182" s="116">
        <v>25</v>
      </c>
      <c r="L182" s="116">
        <v>3</v>
      </c>
      <c r="M182" s="116" t="s">
        <v>377</v>
      </c>
      <c r="N182" s="116" t="s">
        <v>378</v>
      </c>
      <c r="O182"/>
      <c r="P182" s="116" t="s">
        <v>2195</v>
      </c>
      <c r="Q182" s="116" t="s">
        <v>349</v>
      </c>
      <c r="R182" s="137">
        <v>12</v>
      </c>
      <c r="S182" s="135">
        <v>12</v>
      </c>
      <c r="T182" s="135" t="s">
        <v>378</v>
      </c>
      <c r="U182" s="136" t="s">
        <v>377</v>
      </c>
      <c r="V182" s="136" t="s">
        <v>349</v>
      </c>
      <c r="W182" s="136" t="s">
        <v>349</v>
      </c>
      <c r="X182" s="116" t="s">
        <v>349</v>
      </c>
      <c r="Y182" s="136"/>
    </row>
    <row r="183" spans="1:25" ht="12.5">
      <c r="A183" s="116" t="s">
        <v>2382</v>
      </c>
      <c r="B183" s="116" t="s">
        <v>368</v>
      </c>
      <c r="C183" s="116" t="s">
        <v>2413</v>
      </c>
      <c r="D183" t="s">
        <v>470</v>
      </c>
      <c r="E183" s="183" t="s">
        <v>2414</v>
      </c>
      <c r="F183" s="121" t="s">
        <v>2042</v>
      </c>
      <c r="G183" s="121" t="s">
        <v>376</v>
      </c>
      <c r="H183" s="116">
        <v>550</v>
      </c>
      <c r="I183" s="116" t="s">
        <v>352</v>
      </c>
      <c r="J183" s="116" t="s">
        <v>346</v>
      </c>
      <c r="K183" s="116">
        <v>25</v>
      </c>
      <c r="L183" s="116">
        <v>3</v>
      </c>
      <c r="M183" s="116" t="s">
        <v>377</v>
      </c>
      <c r="N183" s="116" t="s">
        <v>378</v>
      </c>
      <c r="O183"/>
      <c r="P183" s="116" t="s">
        <v>353</v>
      </c>
      <c r="Q183" s="116" t="s">
        <v>349</v>
      </c>
      <c r="R183" s="137">
        <v>12</v>
      </c>
      <c r="S183" s="135">
        <v>12</v>
      </c>
      <c r="T183" s="135" t="s">
        <v>378</v>
      </c>
      <c r="U183" s="136" t="s">
        <v>377</v>
      </c>
      <c r="V183" s="136" t="s">
        <v>349</v>
      </c>
      <c r="W183" s="136" t="s">
        <v>349</v>
      </c>
      <c r="X183" s="116" t="s">
        <v>349</v>
      </c>
      <c r="Y183" s="136"/>
    </row>
    <row r="184" spans="1:25" ht="12.5">
      <c r="A184" s="116" t="s">
        <v>2382</v>
      </c>
      <c r="B184" s="116" t="s">
        <v>368</v>
      </c>
      <c r="C184" s="116" t="s">
        <v>2415</v>
      </c>
      <c r="D184" t="s">
        <v>471</v>
      </c>
      <c r="E184" s="183" t="s">
        <v>2416</v>
      </c>
      <c r="F184" s="121" t="s">
        <v>2042</v>
      </c>
      <c r="G184" s="121" t="s">
        <v>376</v>
      </c>
      <c r="H184" s="116">
        <v>500</v>
      </c>
      <c r="I184" s="116" t="s">
        <v>352</v>
      </c>
      <c r="J184" s="116" t="s">
        <v>346</v>
      </c>
      <c r="K184" s="116">
        <v>25</v>
      </c>
      <c r="L184" s="116">
        <v>7.5</v>
      </c>
      <c r="M184" s="116" t="s">
        <v>377</v>
      </c>
      <c r="N184" s="116" t="s">
        <v>378</v>
      </c>
      <c r="O184"/>
      <c r="P184" s="116" t="s">
        <v>353</v>
      </c>
      <c r="Q184" s="116" t="s">
        <v>349</v>
      </c>
      <c r="R184" s="137">
        <v>12</v>
      </c>
      <c r="S184" s="135">
        <v>24</v>
      </c>
      <c r="T184" s="135" t="s">
        <v>377</v>
      </c>
      <c r="U184" s="136" t="s">
        <v>377</v>
      </c>
      <c r="V184" s="136" t="s">
        <v>349</v>
      </c>
      <c r="W184" s="136" t="s">
        <v>349</v>
      </c>
      <c r="X184" s="116" t="s">
        <v>349</v>
      </c>
      <c r="Y184" s="136"/>
    </row>
    <row r="185" spans="1:25" ht="12.5">
      <c r="A185" s="116" t="s">
        <v>2382</v>
      </c>
      <c r="B185" s="116" t="s">
        <v>458</v>
      </c>
      <c r="C185" s="116" t="s">
        <v>2417</v>
      </c>
      <c r="D185" t="s">
        <v>472</v>
      </c>
      <c r="E185" s="183" t="s">
        <v>2418</v>
      </c>
      <c r="F185" s="121" t="s">
        <v>2042</v>
      </c>
      <c r="G185" s="121" t="s">
        <v>376</v>
      </c>
      <c r="H185" s="116">
        <v>450</v>
      </c>
      <c r="I185" s="116" t="s">
        <v>345</v>
      </c>
      <c r="J185" s="116" t="s">
        <v>346</v>
      </c>
      <c r="K185" s="116">
        <v>25</v>
      </c>
      <c r="L185" s="116">
        <v>10</v>
      </c>
      <c r="M185" s="116" t="s">
        <v>377</v>
      </c>
      <c r="N185" s="116" t="s">
        <v>378</v>
      </c>
      <c r="O185"/>
      <c r="P185" s="116" t="s">
        <v>353</v>
      </c>
      <c r="Q185" s="116" t="s">
        <v>349</v>
      </c>
      <c r="R185" s="137">
        <v>24</v>
      </c>
      <c r="S185" s="135">
        <v>12</v>
      </c>
      <c r="T185" s="135" t="s">
        <v>378</v>
      </c>
      <c r="U185" s="136" t="s">
        <v>377</v>
      </c>
      <c r="V185" s="136" t="s">
        <v>349</v>
      </c>
      <c r="W185" s="136" t="s">
        <v>349</v>
      </c>
      <c r="X185" s="116" t="s">
        <v>349</v>
      </c>
      <c r="Y185" s="136"/>
    </row>
    <row r="186" spans="1:25" ht="12.5">
      <c r="A186" s="116" t="s">
        <v>2382</v>
      </c>
      <c r="B186" s="116" t="s">
        <v>458</v>
      </c>
      <c r="C186" s="116" t="s">
        <v>2419</v>
      </c>
      <c r="D186"/>
      <c r="E186" s="183" t="s">
        <v>2420</v>
      </c>
      <c r="F186" s="121" t="s">
        <v>2042</v>
      </c>
      <c r="G186" s="121" t="s">
        <v>2187</v>
      </c>
      <c r="H186" s="116">
        <v>400</v>
      </c>
      <c r="I186" s="116" t="s">
        <v>352</v>
      </c>
      <c r="J186" s="116" t="s">
        <v>346</v>
      </c>
      <c r="K186" s="116">
        <v>25</v>
      </c>
      <c r="L186" s="116">
        <v>5</v>
      </c>
      <c r="M186" s="116" t="s">
        <v>377</v>
      </c>
      <c r="N186" s="116" t="s">
        <v>378</v>
      </c>
      <c r="O186"/>
      <c r="P186" s="116" t="s">
        <v>379</v>
      </c>
      <c r="Q186" s="116" t="s">
        <v>349</v>
      </c>
      <c r="R186" s="137">
        <v>12</v>
      </c>
      <c r="S186" s="135">
        <v>12</v>
      </c>
      <c r="T186" s="135" t="s">
        <v>377</v>
      </c>
      <c r="U186" s="136" t="s">
        <v>377</v>
      </c>
      <c r="V186" s="136" t="s">
        <v>349</v>
      </c>
      <c r="W186" s="136" t="s">
        <v>349</v>
      </c>
      <c r="X186" s="116" t="s">
        <v>349</v>
      </c>
      <c r="Y186" s="136"/>
    </row>
    <row r="187" spans="1:25" ht="12.5">
      <c r="A187" s="116" t="s">
        <v>2382</v>
      </c>
      <c r="B187" s="116" t="s">
        <v>458</v>
      </c>
      <c r="C187" s="116" t="s">
        <v>2421</v>
      </c>
      <c r="D187" t="s">
        <v>473</v>
      </c>
      <c r="E187" s="183" t="s">
        <v>2422</v>
      </c>
      <c r="F187" s="121" t="s">
        <v>2042</v>
      </c>
      <c r="G187" s="121" t="s">
        <v>376</v>
      </c>
      <c r="H187" s="116">
        <v>350</v>
      </c>
      <c r="I187" s="116" t="s">
        <v>345</v>
      </c>
      <c r="J187" s="116" t="s">
        <v>346</v>
      </c>
      <c r="K187" s="116">
        <v>25</v>
      </c>
      <c r="L187" s="116">
        <v>10</v>
      </c>
      <c r="M187" s="116" t="s">
        <v>377</v>
      </c>
      <c r="N187" s="116" t="s">
        <v>378</v>
      </c>
      <c r="O187"/>
      <c r="P187" s="116" t="s">
        <v>353</v>
      </c>
      <c r="Q187" s="116" t="s">
        <v>349</v>
      </c>
      <c r="R187" s="137">
        <v>12</v>
      </c>
      <c r="S187" s="135">
        <v>24</v>
      </c>
      <c r="T187" s="135" t="s">
        <v>378</v>
      </c>
      <c r="U187" s="136" t="s">
        <v>377</v>
      </c>
      <c r="V187" s="136" t="s">
        <v>349</v>
      </c>
      <c r="W187" s="136" t="s">
        <v>349</v>
      </c>
      <c r="X187" s="116" t="s">
        <v>349</v>
      </c>
      <c r="Y187" s="136"/>
    </row>
    <row r="188" spans="1:25" ht="12.5">
      <c r="A188" s="116" t="s">
        <v>2382</v>
      </c>
      <c r="B188" s="116" t="s">
        <v>365</v>
      </c>
      <c r="C188" s="116" t="s">
        <v>2423</v>
      </c>
      <c r="D188"/>
      <c r="E188" s="183" t="s">
        <v>2424</v>
      </c>
      <c r="F188" s="121" t="s">
        <v>2042</v>
      </c>
      <c r="G188" s="121" t="s">
        <v>2187</v>
      </c>
      <c r="H188" s="116">
        <v>300</v>
      </c>
      <c r="I188" s="116" t="s">
        <v>345</v>
      </c>
      <c r="J188" s="116" t="s">
        <v>346</v>
      </c>
      <c r="K188" s="116">
        <v>25</v>
      </c>
      <c r="L188" s="116">
        <v>3</v>
      </c>
      <c r="M188" s="116" t="s">
        <v>377</v>
      </c>
      <c r="N188" s="116" t="s">
        <v>378</v>
      </c>
      <c r="O188"/>
      <c r="P188" s="116" t="s">
        <v>379</v>
      </c>
      <c r="Q188" s="116" t="s">
        <v>349</v>
      </c>
      <c r="R188" s="137">
        <v>12</v>
      </c>
      <c r="S188" s="135">
        <v>12</v>
      </c>
      <c r="T188" s="135" t="s">
        <v>377</v>
      </c>
      <c r="U188" s="136" t="s">
        <v>377</v>
      </c>
      <c r="V188" s="136" t="s">
        <v>349</v>
      </c>
      <c r="W188" s="136" t="s">
        <v>349</v>
      </c>
      <c r="X188" s="116" t="s">
        <v>349</v>
      </c>
      <c r="Y188" s="136"/>
    </row>
    <row r="189" spans="1:25" ht="12.5">
      <c r="A189" s="116" t="s">
        <v>2382</v>
      </c>
      <c r="B189" s="116" t="s">
        <v>364</v>
      </c>
      <c r="C189" s="116" t="s">
        <v>2425</v>
      </c>
      <c r="D189" t="s">
        <v>474</v>
      </c>
      <c r="E189" s="183" t="s">
        <v>2426</v>
      </c>
      <c r="F189" s="121" t="s">
        <v>2042</v>
      </c>
      <c r="G189" s="121" t="s">
        <v>376</v>
      </c>
      <c r="H189" s="116">
        <v>300</v>
      </c>
      <c r="I189" s="116" t="s">
        <v>345</v>
      </c>
      <c r="J189" s="116" t="s">
        <v>346</v>
      </c>
      <c r="K189" s="116">
        <v>25</v>
      </c>
      <c r="L189" s="116">
        <v>10</v>
      </c>
      <c r="M189" s="116" t="s">
        <v>377</v>
      </c>
      <c r="N189" s="116" t="s">
        <v>378</v>
      </c>
      <c r="O189"/>
      <c r="P189" s="116" t="s">
        <v>353</v>
      </c>
      <c r="Q189" s="116" t="s">
        <v>349</v>
      </c>
      <c r="R189" s="137">
        <v>12</v>
      </c>
      <c r="S189" s="135">
        <v>24</v>
      </c>
      <c r="T189" s="135" t="s">
        <v>377</v>
      </c>
      <c r="U189" s="136" t="s">
        <v>377</v>
      </c>
      <c r="V189" s="136" t="s">
        <v>349</v>
      </c>
      <c r="W189" s="136" t="s">
        <v>349</v>
      </c>
      <c r="X189" s="116" t="s">
        <v>349</v>
      </c>
      <c r="Y189" s="136"/>
    </row>
    <row r="190" spans="1:25" ht="12.5">
      <c r="A190" s="116" t="s">
        <v>2382</v>
      </c>
      <c r="B190" s="116" t="s">
        <v>364</v>
      </c>
      <c r="C190" s="116" t="s">
        <v>2427</v>
      </c>
      <c r="D190" t="s">
        <v>475</v>
      </c>
      <c r="E190" s="183" t="s">
        <v>2428</v>
      </c>
      <c r="F190" s="121" t="s">
        <v>2042</v>
      </c>
      <c r="G190" s="121" t="s">
        <v>2194</v>
      </c>
      <c r="H190" s="116">
        <v>300</v>
      </c>
      <c r="I190" s="116" t="s">
        <v>345</v>
      </c>
      <c r="J190" s="116" t="s">
        <v>346</v>
      </c>
      <c r="K190" s="116">
        <v>25</v>
      </c>
      <c r="L190" s="116">
        <v>3</v>
      </c>
      <c r="M190" s="116" t="s">
        <v>377</v>
      </c>
      <c r="N190" s="116" t="s">
        <v>378</v>
      </c>
      <c r="O190"/>
      <c r="P190" s="116" t="s">
        <v>2195</v>
      </c>
      <c r="Q190" s="116" t="s">
        <v>349</v>
      </c>
      <c r="R190" s="137">
        <v>12</v>
      </c>
      <c r="S190" s="135">
        <v>12</v>
      </c>
      <c r="T190" s="135" t="s">
        <v>378</v>
      </c>
      <c r="U190" s="136" t="s">
        <v>377</v>
      </c>
      <c r="V190" s="136" t="s">
        <v>349</v>
      </c>
      <c r="W190" s="136" t="s">
        <v>349</v>
      </c>
      <c r="X190" s="116" t="s">
        <v>349</v>
      </c>
      <c r="Y190" s="136"/>
    </row>
    <row r="191" spans="1:25" ht="12.5">
      <c r="A191" s="116" t="s">
        <v>2382</v>
      </c>
      <c r="B191" s="116" t="s">
        <v>368</v>
      </c>
      <c r="C191" s="116" t="s">
        <v>2429</v>
      </c>
      <c r="D191" t="s">
        <v>476</v>
      </c>
      <c r="E191" s="183" t="s">
        <v>2430</v>
      </c>
      <c r="F191" s="121" t="s">
        <v>2042</v>
      </c>
      <c r="G191" s="121" t="s">
        <v>376</v>
      </c>
      <c r="H191" s="116">
        <v>550</v>
      </c>
      <c r="I191" s="116" t="s">
        <v>352</v>
      </c>
      <c r="J191" s="116" t="s">
        <v>346</v>
      </c>
      <c r="K191" s="116">
        <v>25</v>
      </c>
      <c r="L191" s="116">
        <v>3</v>
      </c>
      <c r="M191" s="116" t="s">
        <v>377</v>
      </c>
      <c r="N191" s="116" t="s">
        <v>378</v>
      </c>
      <c r="O191"/>
      <c r="P191" s="116" t="s">
        <v>353</v>
      </c>
      <c r="Q191" s="116" t="s">
        <v>349</v>
      </c>
      <c r="R191" s="137">
        <v>12</v>
      </c>
      <c r="S191" s="135">
        <v>12</v>
      </c>
      <c r="T191" s="135" t="s">
        <v>378</v>
      </c>
      <c r="U191" s="136" t="s">
        <v>377</v>
      </c>
      <c r="V191" s="136" t="s">
        <v>349</v>
      </c>
      <c r="W191" s="136" t="s">
        <v>349</v>
      </c>
      <c r="X191" s="116" t="s">
        <v>349</v>
      </c>
      <c r="Y191" s="136"/>
    </row>
    <row r="192" spans="1:25" ht="12.5">
      <c r="A192" s="116" t="s">
        <v>2382</v>
      </c>
      <c r="B192" s="116" t="s">
        <v>368</v>
      </c>
      <c r="C192" s="116" t="s">
        <v>2431</v>
      </c>
      <c r="D192" t="s">
        <v>477</v>
      </c>
      <c r="E192" s="183" t="s">
        <v>2432</v>
      </c>
      <c r="F192" s="121" t="s">
        <v>2042</v>
      </c>
      <c r="G192" s="121" t="s">
        <v>376</v>
      </c>
      <c r="H192" s="116">
        <v>500</v>
      </c>
      <c r="I192" s="116" t="s">
        <v>352</v>
      </c>
      <c r="J192" s="116" t="s">
        <v>346</v>
      </c>
      <c r="K192" s="116">
        <v>25</v>
      </c>
      <c r="L192" s="116">
        <v>7.5</v>
      </c>
      <c r="M192" s="116" t="s">
        <v>377</v>
      </c>
      <c r="N192" s="116" t="s">
        <v>378</v>
      </c>
      <c r="O192"/>
      <c r="P192" s="116" t="s">
        <v>353</v>
      </c>
      <c r="Q192" s="116" t="s">
        <v>349</v>
      </c>
      <c r="R192" s="137">
        <v>12</v>
      </c>
      <c r="S192" s="135">
        <v>24</v>
      </c>
      <c r="T192" s="135" t="s">
        <v>377</v>
      </c>
      <c r="U192" s="136" t="s">
        <v>377</v>
      </c>
      <c r="V192" s="136" t="s">
        <v>349</v>
      </c>
      <c r="W192" s="136" t="s">
        <v>349</v>
      </c>
      <c r="X192" s="116" t="s">
        <v>349</v>
      </c>
      <c r="Y192" s="136"/>
    </row>
    <row r="193" spans="1:25" ht="12.5">
      <c r="A193" s="116" t="s">
        <v>2382</v>
      </c>
      <c r="B193" s="116" t="s">
        <v>458</v>
      </c>
      <c r="C193" s="116" t="s">
        <v>2433</v>
      </c>
      <c r="D193" t="s">
        <v>478</v>
      </c>
      <c r="E193" s="183" t="s">
        <v>2434</v>
      </c>
      <c r="F193" s="121" t="s">
        <v>2042</v>
      </c>
      <c r="G193" s="121" t="s">
        <v>376</v>
      </c>
      <c r="H193" s="116">
        <v>450</v>
      </c>
      <c r="I193" s="116" t="s">
        <v>352</v>
      </c>
      <c r="J193" s="116" t="s">
        <v>346</v>
      </c>
      <c r="K193" s="116">
        <v>25</v>
      </c>
      <c r="L193" s="116">
        <v>10</v>
      </c>
      <c r="M193" s="116" t="s">
        <v>377</v>
      </c>
      <c r="N193" s="116" t="s">
        <v>378</v>
      </c>
      <c r="O193"/>
      <c r="P193" s="116" t="s">
        <v>353</v>
      </c>
      <c r="Q193" s="116" t="s">
        <v>349</v>
      </c>
      <c r="R193" s="137">
        <v>24</v>
      </c>
      <c r="S193" s="135">
        <v>12</v>
      </c>
      <c r="T193" s="135" t="s">
        <v>377</v>
      </c>
      <c r="U193" s="136" t="s">
        <v>377</v>
      </c>
      <c r="V193" s="136" t="s">
        <v>349</v>
      </c>
      <c r="W193" s="136" t="s">
        <v>349</v>
      </c>
      <c r="X193" s="116" t="s">
        <v>349</v>
      </c>
      <c r="Y193" s="136"/>
    </row>
    <row r="194" spans="1:25" ht="12.5">
      <c r="A194" s="116" t="s">
        <v>2382</v>
      </c>
      <c r="B194" s="116" t="s">
        <v>458</v>
      </c>
      <c r="C194" s="116" t="s">
        <v>2435</v>
      </c>
      <c r="D194"/>
      <c r="E194" s="183" t="s">
        <v>2436</v>
      </c>
      <c r="F194" s="121" t="s">
        <v>2042</v>
      </c>
      <c r="G194" s="121" t="s">
        <v>2187</v>
      </c>
      <c r="H194" s="116">
        <v>400</v>
      </c>
      <c r="I194" s="116" t="s">
        <v>352</v>
      </c>
      <c r="J194" s="116" t="s">
        <v>346</v>
      </c>
      <c r="K194" s="116">
        <v>25</v>
      </c>
      <c r="L194" s="116">
        <v>5</v>
      </c>
      <c r="M194" s="116" t="s">
        <v>377</v>
      </c>
      <c r="N194" s="116" t="s">
        <v>378</v>
      </c>
      <c r="O194"/>
      <c r="P194" s="116" t="s">
        <v>379</v>
      </c>
      <c r="Q194" s="116" t="s">
        <v>349</v>
      </c>
      <c r="R194" s="137">
        <v>12</v>
      </c>
      <c r="S194" s="135">
        <v>12</v>
      </c>
      <c r="T194" s="135" t="s">
        <v>378</v>
      </c>
      <c r="U194" s="136" t="s">
        <v>377</v>
      </c>
      <c r="V194" s="136" t="s">
        <v>349</v>
      </c>
      <c r="W194" s="136" t="s">
        <v>349</v>
      </c>
      <c r="X194" s="116" t="s">
        <v>349</v>
      </c>
      <c r="Y194" s="136"/>
    </row>
    <row r="195" spans="1:25" ht="12.5">
      <c r="A195" s="116" t="s">
        <v>2382</v>
      </c>
      <c r="B195" s="116" t="s">
        <v>458</v>
      </c>
      <c r="C195" s="116" t="s">
        <v>2437</v>
      </c>
      <c r="D195" t="s">
        <v>479</v>
      </c>
      <c r="E195" s="183" t="s">
        <v>2438</v>
      </c>
      <c r="F195" s="121" t="s">
        <v>2042</v>
      </c>
      <c r="G195" s="121" t="s">
        <v>2439</v>
      </c>
      <c r="H195" s="116">
        <v>350</v>
      </c>
      <c r="I195" s="116" t="s">
        <v>352</v>
      </c>
      <c r="J195" s="116" t="s">
        <v>346</v>
      </c>
      <c r="K195" s="116">
        <v>25</v>
      </c>
      <c r="L195" s="116">
        <v>10</v>
      </c>
      <c r="M195" s="116" t="s">
        <v>377</v>
      </c>
      <c r="N195" s="116" t="s">
        <v>378</v>
      </c>
      <c r="O195"/>
      <c r="P195" s="116" t="s">
        <v>353</v>
      </c>
      <c r="Q195" s="116" t="s">
        <v>349</v>
      </c>
      <c r="R195" s="137">
        <v>12</v>
      </c>
      <c r="S195" s="135">
        <v>24</v>
      </c>
      <c r="T195" s="135" t="s">
        <v>377</v>
      </c>
      <c r="U195" s="136" t="s">
        <v>377</v>
      </c>
      <c r="V195" s="136" t="s">
        <v>349</v>
      </c>
      <c r="W195" s="136" t="s">
        <v>349</v>
      </c>
      <c r="X195" s="116" t="s">
        <v>349</v>
      </c>
      <c r="Y195" s="136"/>
    </row>
    <row r="196" spans="1:25" ht="12.5">
      <c r="A196" s="116" t="s">
        <v>2382</v>
      </c>
      <c r="B196" s="116" t="s">
        <v>365</v>
      </c>
      <c r="C196" s="116" t="s">
        <v>2440</v>
      </c>
      <c r="D196"/>
      <c r="E196" s="183" t="s">
        <v>2441</v>
      </c>
      <c r="F196" s="121" t="s">
        <v>2042</v>
      </c>
      <c r="G196" s="121" t="s">
        <v>2187</v>
      </c>
      <c r="H196" s="116">
        <v>300</v>
      </c>
      <c r="I196" s="116" t="s">
        <v>352</v>
      </c>
      <c r="J196" s="116" t="s">
        <v>346</v>
      </c>
      <c r="K196" s="116">
        <v>25</v>
      </c>
      <c r="L196" s="116">
        <v>3</v>
      </c>
      <c r="M196" s="116" t="s">
        <v>377</v>
      </c>
      <c r="N196" s="116" t="s">
        <v>378</v>
      </c>
      <c r="O196"/>
      <c r="P196" s="116" t="s">
        <v>379</v>
      </c>
      <c r="Q196" s="116" t="s">
        <v>349</v>
      </c>
      <c r="R196" s="137">
        <v>12</v>
      </c>
      <c r="S196" s="135">
        <v>12</v>
      </c>
      <c r="T196" s="135" t="s">
        <v>378</v>
      </c>
      <c r="U196" s="136" t="s">
        <v>377</v>
      </c>
      <c r="V196" s="136" t="s">
        <v>349</v>
      </c>
      <c r="W196" s="136" t="s">
        <v>349</v>
      </c>
      <c r="X196" s="116" t="s">
        <v>349</v>
      </c>
      <c r="Y196" s="136"/>
    </row>
    <row r="197" spans="1:25" ht="12.5">
      <c r="A197" s="116" t="s">
        <v>2382</v>
      </c>
      <c r="B197" s="116" t="s">
        <v>365</v>
      </c>
      <c r="C197" s="116" t="s">
        <v>2442</v>
      </c>
      <c r="D197" t="s">
        <v>480</v>
      </c>
      <c r="E197" s="183" t="s">
        <v>2443</v>
      </c>
      <c r="F197" s="121" t="s">
        <v>2042</v>
      </c>
      <c r="G197" s="121" t="s">
        <v>376</v>
      </c>
      <c r="H197" s="116">
        <v>300</v>
      </c>
      <c r="I197" s="116" t="s">
        <v>352</v>
      </c>
      <c r="J197" s="116" t="s">
        <v>346</v>
      </c>
      <c r="K197" s="116">
        <v>25</v>
      </c>
      <c r="L197" s="116">
        <v>10</v>
      </c>
      <c r="M197" s="116" t="s">
        <v>377</v>
      </c>
      <c r="N197" s="116" t="s">
        <v>378</v>
      </c>
      <c r="O197"/>
      <c r="P197" s="116" t="s">
        <v>353</v>
      </c>
      <c r="Q197" s="116" t="s">
        <v>349</v>
      </c>
      <c r="R197" s="137">
        <v>12</v>
      </c>
      <c r="S197" s="135">
        <v>24</v>
      </c>
      <c r="T197" s="135" t="s">
        <v>377</v>
      </c>
      <c r="U197" s="136" t="s">
        <v>378</v>
      </c>
      <c r="V197" s="136" t="s">
        <v>349</v>
      </c>
      <c r="W197" s="136" t="s">
        <v>349</v>
      </c>
      <c r="X197" s="116" t="s">
        <v>349</v>
      </c>
      <c r="Y197" s="136"/>
    </row>
    <row r="198" spans="1:25" ht="12.5">
      <c r="A198" s="116" t="s">
        <v>2382</v>
      </c>
      <c r="B198" s="116" t="s">
        <v>364</v>
      </c>
      <c r="C198" s="116" t="s">
        <v>2444</v>
      </c>
      <c r="D198" t="s">
        <v>481</v>
      </c>
      <c r="E198" s="183" t="s">
        <v>2445</v>
      </c>
      <c r="F198" s="121" t="s">
        <v>2042</v>
      </c>
      <c r="G198" s="121" t="s">
        <v>376</v>
      </c>
      <c r="H198" s="116">
        <v>300</v>
      </c>
      <c r="I198" s="116" t="s">
        <v>352</v>
      </c>
      <c r="J198" s="116" t="s">
        <v>346</v>
      </c>
      <c r="K198" s="116">
        <v>25</v>
      </c>
      <c r="L198" s="116">
        <v>10</v>
      </c>
      <c r="M198" s="116" t="s">
        <v>377</v>
      </c>
      <c r="N198" s="116" t="s">
        <v>378</v>
      </c>
      <c r="O198"/>
      <c r="P198" s="116" t="s">
        <v>353</v>
      </c>
      <c r="Q198" s="116" t="s">
        <v>349</v>
      </c>
      <c r="R198" s="137">
        <v>24</v>
      </c>
      <c r="S198" s="135">
        <v>24</v>
      </c>
      <c r="T198" s="135" t="s">
        <v>377</v>
      </c>
      <c r="U198" s="136" t="s">
        <v>378</v>
      </c>
      <c r="V198" s="136" t="s">
        <v>349</v>
      </c>
      <c r="W198" s="136" t="s">
        <v>349</v>
      </c>
      <c r="X198" s="116" t="s">
        <v>349</v>
      </c>
      <c r="Y198" s="136"/>
    </row>
    <row r="199" spans="1:25" ht="12.5">
      <c r="A199" s="116" t="s">
        <v>2382</v>
      </c>
      <c r="B199" s="116" t="s">
        <v>364</v>
      </c>
      <c r="C199" s="116" t="s">
        <v>2446</v>
      </c>
      <c r="D199" t="s">
        <v>482</v>
      </c>
      <c r="E199" s="183" t="s">
        <v>2447</v>
      </c>
      <c r="F199" s="121" t="s">
        <v>2042</v>
      </c>
      <c r="G199" s="121" t="s">
        <v>376</v>
      </c>
      <c r="H199" s="116">
        <v>300</v>
      </c>
      <c r="I199" s="116" t="s">
        <v>352</v>
      </c>
      <c r="J199" s="116" t="s">
        <v>346</v>
      </c>
      <c r="K199" s="116">
        <v>25</v>
      </c>
      <c r="L199" s="116">
        <v>10</v>
      </c>
      <c r="M199" s="116" t="s">
        <v>377</v>
      </c>
      <c r="N199" s="116" t="s">
        <v>378</v>
      </c>
      <c r="O199"/>
      <c r="P199" s="116" t="s">
        <v>353</v>
      </c>
      <c r="Q199" s="116" t="s">
        <v>349</v>
      </c>
      <c r="R199" s="137">
        <v>24</v>
      </c>
      <c r="S199" s="135">
        <v>24</v>
      </c>
      <c r="T199" s="135" t="s">
        <v>377</v>
      </c>
      <c r="U199" s="136" t="s">
        <v>378</v>
      </c>
      <c r="V199" s="136" t="s">
        <v>349</v>
      </c>
      <c r="W199" s="136" t="s">
        <v>349</v>
      </c>
      <c r="X199" s="116" t="s">
        <v>349</v>
      </c>
      <c r="Y199" s="136"/>
    </row>
    <row r="200" spans="1:25" ht="12.5">
      <c r="A200" s="116" t="s">
        <v>2382</v>
      </c>
      <c r="B200" s="116" t="s">
        <v>364</v>
      </c>
      <c r="C200" s="116" t="s">
        <v>2448</v>
      </c>
      <c r="D200" t="s">
        <v>483</v>
      </c>
      <c r="E200" s="183" t="s">
        <v>2449</v>
      </c>
      <c r="F200" s="121" t="s">
        <v>2042</v>
      </c>
      <c r="G200" s="121" t="s">
        <v>2194</v>
      </c>
      <c r="H200" s="116">
        <v>300</v>
      </c>
      <c r="I200" s="116" t="s">
        <v>352</v>
      </c>
      <c r="J200" s="116" t="s">
        <v>346</v>
      </c>
      <c r="K200" s="116">
        <v>25</v>
      </c>
      <c r="L200" s="116">
        <v>3</v>
      </c>
      <c r="M200" s="116" t="s">
        <v>377</v>
      </c>
      <c r="N200" s="116" t="s">
        <v>378</v>
      </c>
      <c r="O200"/>
      <c r="P200" s="116" t="s">
        <v>2195</v>
      </c>
      <c r="Q200" s="116" t="s">
        <v>349</v>
      </c>
      <c r="R200" s="137">
        <v>24</v>
      </c>
      <c r="S200" s="135">
        <v>24</v>
      </c>
      <c r="T200" s="135" t="s">
        <v>378</v>
      </c>
      <c r="U200" s="136" t="s">
        <v>378</v>
      </c>
      <c r="V200" s="136" t="s">
        <v>349</v>
      </c>
      <c r="W200" s="136" t="s">
        <v>349</v>
      </c>
      <c r="X200" s="116" t="s">
        <v>349</v>
      </c>
      <c r="Y200" s="136"/>
    </row>
    <row r="201" spans="1:25" ht="12.5">
      <c r="A201" s="116" t="s">
        <v>2382</v>
      </c>
      <c r="B201" s="116" t="s">
        <v>364</v>
      </c>
      <c r="C201" s="116" t="s">
        <v>2450</v>
      </c>
      <c r="D201"/>
      <c r="E201" s="183" t="s">
        <v>2451</v>
      </c>
      <c r="F201" s="121" t="s">
        <v>2042</v>
      </c>
      <c r="G201" s="121" t="s">
        <v>2249</v>
      </c>
      <c r="H201" s="116">
        <v>300</v>
      </c>
      <c r="I201" s="116" t="s">
        <v>352</v>
      </c>
      <c r="J201" s="116" t="s">
        <v>346</v>
      </c>
      <c r="K201" s="116">
        <v>25</v>
      </c>
      <c r="L201" s="116">
        <v>5</v>
      </c>
      <c r="M201" s="116" t="s">
        <v>377</v>
      </c>
      <c r="N201" s="116" t="s">
        <v>378</v>
      </c>
      <c r="O201"/>
      <c r="P201" s="116" t="s">
        <v>379</v>
      </c>
      <c r="Q201" s="116" t="s">
        <v>349</v>
      </c>
      <c r="R201" s="137">
        <v>24</v>
      </c>
      <c r="S201" s="135">
        <v>12</v>
      </c>
      <c r="T201" s="135" t="s">
        <v>378</v>
      </c>
      <c r="U201" s="136" t="s">
        <v>377</v>
      </c>
      <c r="V201" s="136" t="s">
        <v>349</v>
      </c>
      <c r="W201" s="136" t="s">
        <v>349</v>
      </c>
      <c r="X201" s="116" t="s">
        <v>349</v>
      </c>
      <c r="Y201" s="136"/>
    </row>
    <row r="202" spans="1:25" ht="12.5">
      <c r="A202" s="116" t="s">
        <v>2382</v>
      </c>
      <c r="B202" s="116" t="s">
        <v>364</v>
      </c>
      <c r="C202" s="116" t="s">
        <v>2452</v>
      </c>
      <c r="D202" t="s">
        <v>484</v>
      </c>
      <c r="E202" s="183" t="s">
        <v>2453</v>
      </c>
      <c r="F202" s="121" t="s">
        <v>2042</v>
      </c>
      <c r="G202" s="121" t="s">
        <v>2194</v>
      </c>
      <c r="H202" s="116">
        <v>300</v>
      </c>
      <c r="I202" s="116" t="s">
        <v>352</v>
      </c>
      <c r="J202" s="116" t="s">
        <v>346</v>
      </c>
      <c r="K202" s="116">
        <v>25</v>
      </c>
      <c r="L202" s="116">
        <v>3</v>
      </c>
      <c r="M202" s="116" t="s">
        <v>377</v>
      </c>
      <c r="N202" s="116" t="s">
        <v>378</v>
      </c>
      <c r="O202"/>
      <c r="P202" s="116" t="s">
        <v>2195</v>
      </c>
      <c r="Q202" s="116" t="s">
        <v>349</v>
      </c>
      <c r="R202" s="137">
        <v>12</v>
      </c>
      <c r="S202" s="135">
        <v>12</v>
      </c>
      <c r="T202" s="135" t="s">
        <v>378</v>
      </c>
      <c r="U202" s="136" t="s">
        <v>377</v>
      </c>
      <c r="V202" s="136" t="s">
        <v>349</v>
      </c>
      <c r="W202" s="136" t="s">
        <v>349</v>
      </c>
      <c r="X202" s="116" t="s">
        <v>349</v>
      </c>
      <c r="Y202" s="136"/>
    </row>
    <row r="203" spans="1:25" ht="12.5">
      <c r="A203" s="116" t="s">
        <v>485</v>
      </c>
      <c r="B203" s="116" t="s">
        <v>486</v>
      </c>
      <c r="C203" s="116" t="s">
        <v>2454</v>
      </c>
      <c r="D203"/>
      <c r="E203" s="183" t="s">
        <v>2455</v>
      </c>
      <c r="F203" s="121" t="s">
        <v>487</v>
      </c>
      <c r="G203" s="121" t="s">
        <v>488</v>
      </c>
      <c r="H203" s="116" t="s">
        <v>349</v>
      </c>
      <c r="I203" s="116" t="s">
        <v>349</v>
      </c>
      <c r="J203" s="116" t="s">
        <v>349</v>
      </c>
      <c r="K203" s="116">
        <v>25</v>
      </c>
      <c r="L203" s="116" t="s">
        <v>349</v>
      </c>
      <c r="M203" s="116" t="s">
        <v>349</v>
      </c>
      <c r="N203" s="116" t="s">
        <v>349</v>
      </c>
      <c r="O203"/>
      <c r="P203" s="116" t="s">
        <v>349</v>
      </c>
      <c r="Q203" s="116" t="s">
        <v>349</v>
      </c>
      <c r="R203" s="137">
        <v>24</v>
      </c>
      <c r="S203" s="135"/>
      <c r="T203" s="116" t="s">
        <v>349</v>
      </c>
      <c r="U203" s="116" t="s">
        <v>349</v>
      </c>
      <c r="V203" s="116" t="s">
        <v>349</v>
      </c>
      <c r="W203" s="116" t="s">
        <v>349</v>
      </c>
      <c r="X203" s="116"/>
      <c r="Y203" s="136"/>
    </row>
    <row r="204" spans="1:25" ht="12.5">
      <c r="A204" s="116" t="s">
        <v>485</v>
      </c>
      <c r="B204" s="116" t="s">
        <v>486</v>
      </c>
      <c r="C204" s="116" t="s">
        <v>2456</v>
      </c>
      <c r="D204"/>
      <c r="E204" s="184" t="s">
        <v>2457</v>
      </c>
      <c r="F204" s="170" t="s">
        <v>2042</v>
      </c>
      <c r="G204" s="121" t="s">
        <v>376</v>
      </c>
      <c r="H204" s="116">
        <v>350</v>
      </c>
      <c r="I204" s="116" t="s">
        <v>345</v>
      </c>
      <c r="J204" s="116" t="s">
        <v>346</v>
      </c>
      <c r="K204" s="116">
        <v>25</v>
      </c>
      <c r="L204" s="116">
        <v>5</v>
      </c>
      <c r="M204" s="116" t="s">
        <v>489</v>
      </c>
      <c r="N204" s="116" t="s">
        <v>490</v>
      </c>
      <c r="O204"/>
      <c r="P204" s="116" t="s">
        <v>353</v>
      </c>
      <c r="Q204" s="137" t="s">
        <v>2079</v>
      </c>
      <c r="R204" s="137">
        <v>24</v>
      </c>
      <c r="S204" s="135"/>
      <c r="T204" s="135" t="s">
        <v>490</v>
      </c>
      <c r="U204" s="136" t="s">
        <v>490</v>
      </c>
      <c r="V204" s="136"/>
      <c r="W204" s="136"/>
      <c r="X204" s="116"/>
      <c r="Y204" s="136"/>
    </row>
    <row r="205" spans="1:25" ht="12.5">
      <c r="A205" s="116" t="s">
        <v>485</v>
      </c>
      <c r="B205" s="116" t="s">
        <v>486</v>
      </c>
      <c r="C205" s="116" t="s">
        <v>2458</v>
      </c>
      <c r="D205"/>
      <c r="E205" s="183" t="s">
        <v>2459</v>
      </c>
      <c r="F205" s="121" t="s">
        <v>2460</v>
      </c>
      <c r="G205" s="121" t="s">
        <v>488</v>
      </c>
      <c r="H205" s="116" t="s">
        <v>349</v>
      </c>
      <c r="I205" s="116" t="s">
        <v>349</v>
      </c>
      <c r="J205" s="116" t="s">
        <v>349</v>
      </c>
      <c r="K205" s="116">
        <v>25</v>
      </c>
      <c r="L205" s="116" t="s">
        <v>349</v>
      </c>
      <c r="M205" s="116" t="s">
        <v>349</v>
      </c>
      <c r="N205" s="116" t="s">
        <v>349</v>
      </c>
      <c r="O205"/>
      <c r="P205" s="116" t="s">
        <v>349</v>
      </c>
      <c r="Q205" s="116" t="s">
        <v>349</v>
      </c>
      <c r="R205" s="137">
        <v>24</v>
      </c>
      <c r="S205" s="135"/>
      <c r="T205" s="116" t="s">
        <v>349</v>
      </c>
      <c r="U205" s="116" t="s">
        <v>349</v>
      </c>
      <c r="V205" s="116" t="s">
        <v>349</v>
      </c>
      <c r="W205" s="116" t="s">
        <v>349</v>
      </c>
      <c r="X205" s="116"/>
      <c r="Y205" s="136"/>
    </row>
    <row r="206" spans="1:25" ht="12.5">
      <c r="A206" s="116" t="s">
        <v>485</v>
      </c>
      <c r="B206" s="116" t="s">
        <v>486</v>
      </c>
      <c r="C206" s="116" t="s">
        <v>2461</v>
      </c>
      <c r="D206"/>
      <c r="E206" s="183" t="s">
        <v>2462</v>
      </c>
      <c r="F206" s="121" t="s">
        <v>491</v>
      </c>
      <c r="G206" s="121" t="s">
        <v>492</v>
      </c>
      <c r="H206" s="116" t="s">
        <v>2079</v>
      </c>
      <c r="I206" s="116" t="s">
        <v>2079</v>
      </c>
      <c r="J206" s="116" t="s">
        <v>2079</v>
      </c>
      <c r="K206" s="116" t="s">
        <v>2079</v>
      </c>
      <c r="L206" s="116" t="s">
        <v>493</v>
      </c>
      <c r="M206" s="116" t="s">
        <v>2079</v>
      </c>
      <c r="N206" s="116" t="s">
        <v>2079</v>
      </c>
      <c r="O206"/>
      <c r="P206" s="116" t="s">
        <v>2079</v>
      </c>
      <c r="Q206" s="116" t="s">
        <v>2079</v>
      </c>
      <c r="R206" s="116" t="s">
        <v>2079</v>
      </c>
      <c r="S206" s="116" t="s">
        <v>2079</v>
      </c>
      <c r="T206" s="116" t="s">
        <v>2079</v>
      </c>
      <c r="U206" s="116" t="s">
        <v>2079</v>
      </c>
      <c r="V206" s="116" t="s">
        <v>2079</v>
      </c>
      <c r="W206" s="116" t="s">
        <v>2079</v>
      </c>
      <c r="X206" s="116" t="s">
        <v>2079</v>
      </c>
      <c r="Y206" s="136"/>
    </row>
    <row r="207" spans="1:25" ht="12.5">
      <c r="A207" s="116" t="s">
        <v>485</v>
      </c>
      <c r="B207" s="116" t="s">
        <v>494</v>
      </c>
      <c r="C207" s="116" t="s">
        <v>2463</v>
      </c>
      <c r="D207"/>
      <c r="E207" s="183" t="s">
        <v>2464</v>
      </c>
      <c r="F207" s="121" t="s">
        <v>487</v>
      </c>
      <c r="G207" s="121" t="s">
        <v>488</v>
      </c>
      <c r="H207" s="116" t="s">
        <v>349</v>
      </c>
      <c r="I207" s="116" t="s">
        <v>349</v>
      </c>
      <c r="J207" s="116" t="s">
        <v>349</v>
      </c>
      <c r="K207" s="116">
        <v>25</v>
      </c>
      <c r="L207" s="116" t="s">
        <v>349</v>
      </c>
      <c r="M207" s="116" t="s">
        <v>349</v>
      </c>
      <c r="N207" s="116" t="s">
        <v>349</v>
      </c>
      <c r="O207"/>
      <c r="P207" s="116" t="s">
        <v>349</v>
      </c>
      <c r="Q207" s="116" t="s">
        <v>349</v>
      </c>
      <c r="R207" s="137">
        <v>24</v>
      </c>
      <c r="S207" s="135"/>
      <c r="T207" s="116" t="s">
        <v>349</v>
      </c>
      <c r="U207" s="116" t="s">
        <v>349</v>
      </c>
      <c r="V207" s="116" t="s">
        <v>349</v>
      </c>
      <c r="W207" s="116" t="s">
        <v>349</v>
      </c>
      <c r="X207" s="116"/>
      <c r="Y207" s="136"/>
    </row>
    <row r="208" spans="1:25" ht="12.5">
      <c r="A208" s="116" t="s">
        <v>485</v>
      </c>
      <c r="B208" s="116" t="s">
        <v>494</v>
      </c>
      <c r="C208" s="116" t="s">
        <v>2465</v>
      </c>
      <c r="D208"/>
      <c r="E208" s="184" t="s">
        <v>2466</v>
      </c>
      <c r="F208" s="170" t="s">
        <v>2042</v>
      </c>
      <c r="G208" s="121" t="s">
        <v>376</v>
      </c>
      <c r="H208" s="116">
        <v>350</v>
      </c>
      <c r="I208" s="116" t="s">
        <v>345</v>
      </c>
      <c r="J208" s="116" t="s">
        <v>346</v>
      </c>
      <c r="K208" s="116">
        <v>25</v>
      </c>
      <c r="L208" s="116">
        <v>5</v>
      </c>
      <c r="M208" s="116" t="s">
        <v>489</v>
      </c>
      <c r="N208" s="116" t="s">
        <v>490</v>
      </c>
      <c r="O208"/>
      <c r="P208" s="116" t="s">
        <v>353</v>
      </c>
      <c r="Q208" s="137" t="s">
        <v>2079</v>
      </c>
      <c r="R208" s="137">
        <v>24</v>
      </c>
      <c r="S208" s="135"/>
      <c r="T208" s="135" t="s">
        <v>490</v>
      </c>
      <c r="U208" s="136" t="s">
        <v>490</v>
      </c>
      <c r="V208" s="136"/>
      <c r="W208" s="136"/>
      <c r="X208" s="116"/>
      <c r="Y208" s="136"/>
    </row>
    <row r="209" spans="1:25" ht="12.5">
      <c r="A209" s="116" t="s">
        <v>485</v>
      </c>
      <c r="B209" s="116" t="s">
        <v>494</v>
      </c>
      <c r="C209" s="116" t="s">
        <v>2467</v>
      </c>
      <c r="D209"/>
      <c r="E209" s="183" t="s">
        <v>2468</v>
      </c>
      <c r="F209" s="121" t="s">
        <v>2460</v>
      </c>
      <c r="G209" s="121" t="s">
        <v>488</v>
      </c>
      <c r="H209" s="116" t="s">
        <v>349</v>
      </c>
      <c r="I209" s="116" t="s">
        <v>349</v>
      </c>
      <c r="J209" s="116" t="s">
        <v>349</v>
      </c>
      <c r="K209" s="116">
        <v>25</v>
      </c>
      <c r="L209" s="116" t="s">
        <v>349</v>
      </c>
      <c r="M209" s="116" t="s">
        <v>349</v>
      </c>
      <c r="N209" s="116" t="s">
        <v>349</v>
      </c>
      <c r="O209"/>
      <c r="P209" s="116" t="s">
        <v>349</v>
      </c>
      <c r="Q209" s="116" t="s">
        <v>349</v>
      </c>
      <c r="R209" s="137">
        <v>24</v>
      </c>
      <c r="S209" s="135"/>
      <c r="T209" s="116" t="s">
        <v>349</v>
      </c>
      <c r="U209" s="116" t="s">
        <v>349</v>
      </c>
      <c r="V209" s="116" t="s">
        <v>349</v>
      </c>
      <c r="W209" s="116" t="s">
        <v>349</v>
      </c>
      <c r="X209" s="116"/>
      <c r="Y209" s="136"/>
    </row>
    <row r="210" spans="1:25" ht="12.5">
      <c r="A210" s="116" t="s">
        <v>485</v>
      </c>
      <c r="B210" s="116" t="s">
        <v>494</v>
      </c>
      <c r="C210" s="116" t="s">
        <v>2469</v>
      </c>
      <c r="D210"/>
      <c r="E210" s="183" t="s">
        <v>2470</v>
      </c>
      <c r="F210" s="121" t="s">
        <v>491</v>
      </c>
      <c r="G210" s="121" t="s">
        <v>492</v>
      </c>
      <c r="H210" s="116" t="s">
        <v>2079</v>
      </c>
      <c r="I210" s="116" t="s">
        <v>2079</v>
      </c>
      <c r="J210" s="116" t="s">
        <v>2079</v>
      </c>
      <c r="K210" s="116" t="s">
        <v>2079</v>
      </c>
      <c r="L210" s="116" t="s">
        <v>493</v>
      </c>
      <c r="M210" s="116" t="s">
        <v>2079</v>
      </c>
      <c r="N210" s="116" t="s">
        <v>2079</v>
      </c>
      <c r="O210"/>
      <c r="P210" s="116" t="s">
        <v>2079</v>
      </c>
      <c r="Q210" s="116" t="s">
        <v>2079</v>
      </c>
      <c r="R210" s="116" t="s">
        <v>2079</v>
      </c>
      <c r="S210" s="116" t="s">
        <v>2079</v>
      </c>
      <c r="T210" s="116" t="s">
        <v>2079</v>
      </c>
      <c r="U210" s="116" t="s">
        <v>2079</v>
      </c>
      <c r="V210" s="116" t="s">
        <v>2079</v>
      </c>
      <c r="W210" s="116" t="s">
        <v>2079</v>
      </c>
      <c r="X210" s="116" t="s">
        <v>2079</v>
      </c>
      <c r="Y210" s="136"/>
    </row>
    <row r="211" spans="1:25" ht="12.5">
      <c r="A211" s="116" t="s">
        <v>485</v>
      </c>
      <c r="B211" s="116" t="s">
        <v>495</v>
      </c>
      <c r="C211" s="116" t="s">
        <v>2471</v>
      </c>
      <c r="D211"/>
      <c r="E211" s="183" t="s">
        <v>2472</v>
      </c>
      <c r="F211" s="121" t="s">
        <v>487</v>
      </c>
      <c r="G211" s="121" t="s">
        <v>488</v>
      </c>
      <c r="H211" s="116" t="s">
        <v>349</v>
      </c>
      <c r="I211" s="116" t="s">
        <v>349</v>
      </c>
      <c r="J211" s="116" t="s">
        <v>349</v>
      </c>
      <c r="K211" s="116">
        <v>25</v>
      </c>
      <c r="L211" s="116" t="s">
        <v>349</v>
      </c>
      <c r="M211" s="116" t="s">
        <v>349</v>
      </c>
      <c r="N211" s="116" t="s">
        <v>349</v>
      </c>
      <c r="O211"/>
      <c r="P211" s="116" t="s">
        <v>349</v>
      </c>
      <c r="Q211" s="116" t="s">
        <v>349</v>
      </c>
      <c r="R211" s="137">
        <v>24</v>
      </c>
      <c r="S211" s="135"/>
      <c r="T211" s="116" t="s">
        <v>349</v>
      </c>
      <c r="U211" s="116" t="s">
        <v>349</v>
      </c>
      <c r="V211" s="116" t="s">
        <v>349</v>
      </c>
      <c r="W211" s="116" t="s">
        <v>349</v>
      </c>
      <c r="X211" s="116"/>
      <c r="Y211" s="136"/>
    </row>
    <row r="212" spans="1:25" ht="12.5">
      <c r="A212" s="116" t="s">
        <v>485</v>
      </c>
      <c r="B212" s="116" t="s">
        <v>495</v>
      </c>
      <c r="C212" s="116" t="s">
        <v>2473</v>
      </c>
      <c r="D212"/>
      <c r="E212" s="184" t="s">
        <v>2474</v>
      </c>
      <c r="F212" s="170" t="s">
        <v>2042</v>
      </c>
      <c r="G212" s="121" t="s">
        <v>376</v>
      </c>
      <c r="H212" s="116">
        <v>350</v>
      </c>
      <c r="I212" s="116" t="s">
        <v>345</v>
      </c>
      <c r="J212" s="116" t="s">
        <v>346</v>
      </c>
      <c r="K212" s="116">
        <v>25</v>
      </c>
      <c r="L212" s="116">
        <v>5</v>
      </c>
      <c r="M212" s="116" t="s">
        <v>489</v>
      </c>
      <c r="N212" s="116" t="s">
        <v>490</v>
      </c>
      <c r="O212"/>
      <c r="P212" s="116" t="s">
        <v>353</v>
      </c>
      <c r="Q212" s="137" t="s">
        <v>2079</v>
      </c>
      <c r="R212" s="137">
        <v>24</v>
      </c>
      <c r="S212" s="135"/>
      <c r="T212" s="135" t="s">
        <v>490</v>
      </c>
      <c r="U212" s="136" t="s">
        <v>490</v>
      </c>
      <c r="V212" s="136"/>
      <c r="W212" s="136"/>
      <c r="X212" s="116"/>
      <c r="Y212" s="136"/>
    </row>
    <row r="213" spans="1:25" ht="12.5">
      <c r="A213" s="116" t="s">
        <v>485</v>
      </c>
      <c r="B213" s="116" t="s">
        <v>494</v>
      </c>
      <c r="C213" s="116" t="s">
        <v>2475</v>
      </c>
      <c r="D213"/>
      <c r="E213" s="183" t="s">
        <v>2476</v>
      </c>
      <c r="F213" s="121" t="s">
        <v>487</v>
      </c>
      <c r="G213" s="121" t="s">
        <v>488</v>
      </c>
      <c r="H213" s="116" t="s">
        <v>349</v>
      </c>
      <c r="I213" s="116" t="s">
        <v>349</v>
      </c>
      <c r="J213" s="116" t="s">
        <v>349</v>
      </c>
      <c r="K213" s="116">
        <v>25</v>
      </c>
      <c r="L213" s="116" t="s">
        <v>349</v>
      </c>
      <c r="M213" s="116" t="s">
        <v>349</v>
      </c>
      <c r="N213" s="116" t="s">
        <v>349</v>
      </c>
      <c r="O213"/>
      <c r="P213" s="116" t="s">
        <v>349</v>
      </c>
      <c r="Q213" s="116" t="s">
        <v>349</v>
      </c>
      <c r="R213" s="137">
        <v>24</v>
      </c>
      <c r="S213" s="135"/>
      <c r="T213" s="116" t="s">
        <v>349</v>
      </c>
      <c r="U213" s="116" t="s">
        <v>349</v>
      </c>
      <c r="V213" s="116" t="s">
        <v>349</v>
      </c>
      <c r="W213" s="116" t="s">
        <v>349</v>
      </c>
      <c r="X213" s="116"/>
      <c r="Y213" s="136"/>
    </row>
    <row r="214" spans="1:25" ht="12.5">
      <c r="A214" s="116" t="s">
        <v>485</v>
      </c>
      <c r="B214" s="116" t="s">
        <v>494</v>
      </c>
      <c r="C214" s="116" t="s">
        <v>2477</v>
      </c>
      <c r="D214"/>
      <c r="E214" s="184" t="s">
        <v>2478</v>
      </c>
      <c r="F214" s="170" t="s">
        <v>2042</v>
      </c>
      <c r="G214" s="121" t="s">
        <v>376</v>
      </c>
      <c r="H214" s="116">
        <v>350</v>
      </c>
      <c r="I214" s="116" t="s">
        <v>345</v>
      </c>
      <c r="J214" s="116" t="s">
        <v>346</v>
      </c>
      <c r="K214" s="116">
        <v>25</v>
      </c>
      <c r="L214" s="116">
        <v>5</v>
      </c>
      <c r="M214" s="116" t="s">
        <v>489</v>
      </c>
      <c r="N214" s="116" t="s">
        <v>490</v>
      </c>
      <c r="O214"/>
      <c r="P214" s="116" t="s">
        <v>353</v>
      </c>
      <c r="Q214" s="137" t="s">
        <v>2079</v>
      </c>
      <c r="R214" s="137">
        <v>24</v>
      </c>
      <c r="S214" s="135"/>
      <c r="T214" s="135" t="s">
        <v>490</v>
      </c>
      <c r="U214" s="136" t="s">
        <v>490</v>
      </c>
      <c r="V214" s="136"/>
      <c r="W214" s="136"/>
      <c r="X214" s="116"/>
      <c r="Y214" s="136"/>
    </row>
    <row r="215" spans="1:25" ht="12.5">
      <c r="A215" s="116" t="s">
        <v>485</v>
      </c>
      <c r="B215" s="116" t="s">
        <v>494</v>
      </c>
      <c r="C215" s="116" t="s">
        <v>2479</v>
      </c>
      <c r="D215"/>
      <c r="E215" s="183" t="s">
        <v>2480</v>
      </c>
      <c r="F215" s="121" t="s">
        <v>2460</v>
      </c>
      <c r="G215" s="121" t="s">
        <v>488</v>
      </c>
      <c r="H215" s="116" t="s">
        <v>349</v>
      </c>
      <c r="I215" s="116" t="s">
        <v>349</v>
      </c>
      <c r="J215" s="116" t="s">
        <v>349</v>
      </c>
      <c r="K215" s="116">
        <v>25</v>
      </c>
      <c r="L215" s="116" t="s">
        <v>349</v>
      </c>
      <c r="M215" s="116" t="s">
        <v>349</v>
      </c>
      <c r="N215" s="116" t="s">
        <v>349</v>
      </c>
      <c r="O215"/>
      <c r="P215" s="116" t="s">
        <v>349</v>
      </c>
      <c r="Q215" s="116" t="s">
        <v>349</v>
      </c>
      <c r="R215" s="137">
        <v>24</v>
      </c>
      <c r="S215" s="135"/>
      <c r="T215" s="116" t="s">
        <v>349</v>
      </c>
      <c r="U215" s="116" t="s">
        <v>349</v>
      </c>
      <c r="V215" s="116" t="s">
        <v>349</v>
      </c>
      <c r="W215" s="116" t="s">
        <v>349</v>
      </c>
      <c r="X215" s="116"/>
      <c r="Y215" s="136"/>
    </row>
    <row r="216" spans="1:25" ht="12.5">
      <c r="A216" s="116" t="s">
        <v>485</v>
      </c>
      <c r="B216" s="116" t="s">
        <v>494</v>
      </c>
      <c r="C216" s="116" t="s">
        <v>2481</v>
      </c>
      <c r="D216"/>
      <c r="E216" s="183" t="s">
        <v>2482</v>
      </c>
      <c r="F216" s="121" t="s">
        <v>491</v>
      </c>
      <c r="G216" s="121" t="s">
        <v>492</v>
      </c>
      <c r="H216" s="116" t="s">
        <v>2079</v>
      </c>
      <c r="I216" s="116" t="s">
        <v>2079</v>
      </c>
      <c r="J216" s="116" t="s">
        <v>2079</v>
      </c>
      <c r="K216" s="116" t="s">
        <v>2079</v>
      </c>
      <c r="L216" s="116" t="s">
        <v>493</v>
      </c>
      <c r="M216" s="116" t="s">
        <v>2079</v>
      </c>
      <c r="N216" s="116" t="s">
        <v>2079</v>
      </c>
      <c r="O216"/>
      <c r="P216" s="116" t="s">
        <v>2079</v>
      </c>
      <c r="Q216" s="116" t="s">
        <v>2079</v>
      </c>
      <c r="R216" s="116" t="s">
        <v>2079</v>
      </c>
      <c r="S216" s="116" t="s">
        <v>2079</v>
      </c>
      <c r="T216" s="116" t="s">
        <v>2079</v>
      </c>
      <c r="U216" s="116" t="s">
        <v>2079</v>
      </c>
      <c r="V216" s="116" t="s">
        <v>2079</v>
      </c>
      <c r="W216" s="116" t="s">
        <v>2079</v>
      </c>
      <c r="X216" s="116" t="s">
        <v>2079</v>
      </c>
      <c r="Y216" s="136"/>
    </row>
    <row r="217" spans="1:25" ht="12.5">
      <c r="A217" s="116" t="s">
        <v>485</v>
      </c>
      <c r="B217" s="116" t="s">
        <v>496</v>
      </c>
      <c r="C217" s="116" t="s">
        <v>2483</v>
      </c>
      <c r="D217"/>
      <c r="E217" s="183" t="s">
        <v>2484</v>
      </c>
      <c r="F217" s="121" t="s">
        <v>487</v>
      </c>
      <c r="G217" s="121" t="s">
        <v>488</v>
      </c>
      <c r="H217" s="116" t="s">
        <v>349</v>
      </c>
      <c r="I217" s="116" t="s">
        <v>349</v>
      </c>
      <c r="J217" s="116" t="s">
        <v>349</v>
      </c>
      <c r="K217" s="116">
        <v>25</v>
      </c>
      <c r="L217" s="116" t="s">
        <v>349</v>
      </c>
      <c r="M217" s="116" t="s">
        <v>349</v>
      </c>
      <c r="N217" s="116" t="s">
        <v>349</v>
      </c>
      <c r="O217"/>
      <c r="P217" s="116" t="s">
        <v>349</v>
      </c>
      <c r="Q217" s="116" t="s">
        <v>349</v>
      </c>
      <c r="R217" s="137">
        <v>24</v>
      </c>
      <c r="S217" s="135"/>
      <c r="T217" s="116" t="s">
        <v>349</v>
      </c>
      <c r="U217" s="116" t="s">
        <v>349</v>
      </c>
      <c r="V217" s="116" t="s">
        <v>349</v>
      </c>
      <c r="W217" s="116" t="s">
        <v>349</v>
      </c>
      <c r="X217" s="116"/>
      <c r="Y217" s="136"/>
    </row>
    <row r="218" spans="1:25" ht="12.5">
      <c r="A218" s="116" t="s">
        <v>485</v>
      </c>
      <c r="B218" s="116" t="s">
        <v>496</v>
      </c>
      <c r="C218" s="116" t="s">
        <v>2485</v>
      </c>
      <c r="D218"/>
      <c r="E218" s="184" t="s">
        <v>2486</v>
      </c>
      <c r="F218" s="170" t="s">
        <v>2042</v>
      </c>
      <c r="G218" s="121" t="s">
        <v>376</v>
      </c>
      <c r="H218" s="116">
        <v>350</v>
      </c>
      <c r="I218" s="116" t="s">
        <v>345</v>
      </c>
      <c r="J218" s="116" t="s">
        <v>346</v>
      </c>
      <c r="K218" s="116">
        <v>25</v>
      </c>
      <c r="L218" s="116">
        <v>5</v>
      </c>
      <c r="M218" s="116" t="s">
        <v>489</v>
      </c>
      <c r="N218" s="116" t="s">
        <v>490</v>
      </c>
      <c r="O218"/>
      <c r="P218" s="116" t="s">
        <v>353</v>
      </c>
      <c r="Q218" s="137" t="s">
        <v>2079</v>
      </c>
      <c r="R218" s="137">
        <v>24</v>
      </c>
      <c r="S218" s="135"/>
      <c r="T218" s="135" t="s">
        <v>490</v>
      </c>
      <c r="U218" s="136" t="s">
        <v>490</v>
      </c>
      <c r="V218" s="136"/>
      <c r="W218" s="136"/>
      <c r="X218" s="116"/>
      <c r="Y218" s="136"/>
    </row>
    <row r="219" spans="1:25" ht="12.5">
      <c r="A219" s="116" t="s">
        <v>485</v>
      </c>
      <c r="B219" s="116" t="s">
        <v>496</v>
      </c>
      <c r="C219" s="116" t="s">
        <v>2487</v>
      </c>
      <c r="D219"/>
      <c r="E219" s="183" t="s">
        <v>2488</v>
      </c>
      <c r="F219" s="121" t="s">
        <v>2460</v>
      </c>
      <c r="G219" s="121" t="s">
        <v>488</v>
      </c>
      <c r="H219" s="116" t="s">
        <v>349</v>
      </c>
      <c r="I219" s="116" t="s">
        <v>349</v>
      </c>
      <c r="J219" s="116" t="s">
        <v>349</v>
      </c>
      <c r="K219" s="116">
        <v>25</v>
      </c>
      <c r="L219" s="116" t="s">
        <v>349</v>
      </c>
      <c r="M219" s="116" t="s">
        <v>349</v>
      </c>
      <c r="N219" s="116" t="s">
        <v>349</v>
      </c>
      <c r="O219"/>
      <c r="P219" s="116" t="s">
        <v>349</v>
      </c>
      <c r="Q219" s="116" t="s">
        <v>349</v>
      </c>
      <c r="R219" s="137">
        <v>24</v>
      </c>
      <c r="S219" s="135"/>
      <c r="T219" s="116" t="s">
        <v>349</v>
      </c>
      <c r="U219" s="116" t="s">
        <v>349</v>
      </c>
      <c r="V219" s="116" t="s">
        <v>349</v>
      </c>
      <c r="W219" s="116" t="s">
        <v>349</v>
      </c>
      <c r="X219" s="116"/>
      <c r="Y219" s="136"/>
    </row>
    <row r="220" spans="1:25" ht="12.5">
      <c r="A220" s="116" t="s">
        <v>485</v>
      </c>
      <c r="B220" s="116" t="s">
        <v>496</v>
      </c>
      <c r="C220" s="116" t="s">
        <v>2489</v>
      </c>
      <c r="D220"/>
      <c r="E220" s="183" t="s">
        <v>2490</v>
      </c>
      <c r="F220" s="121" t="s">
        <v>491</v>
      </c>
      <c r="G220" s="121" t="s">
        <v>492</v>
      </c>
      <c r="H220" s="116" t="s">
        <v>2079</v>
      </c>
      <c r="I220" s="116" t="s">
        <v>2079</v>
      </c>
      <c r="J220" s="116" t="s">
        <v>2079</v>
      </c>
      <c r="K220" s="116" t="s">
        <v>2079</v>
      </c>
      <c r="L220" s="116" t="s">
        <v>493</v>
      </c>
      <c r="M220" s="116" t="s">
        <v>2079</v>
      </c>
      <c r="N220" s="116" t="s">
        <v>2079</v>
      </c>
      <c r="O220"/>
      <c r="P220" s="116" t="s">
        <v>2079</v>
      </c>
      <c r="Q220" s="116" t="s">
        <v>2079</v>
      </c>
      <c r="R220" s="116" t="s">
        <v>2079</v>
      </c>
      <c r="S220" s="116" t="s">
        <v>2079</v>
      </c>
      <c r="T220" s="116" t="s">
        <v>2079</v>
      </c>
      <c r="U220" s="116" t="s">
        <v>2079</v>
      </c>
      <c r="V220" s="116" t="s">
        <v>2079</v>
      </c>
      <c r="W220" s="116" t="s">
        <v>2079</v>
      </c>
      <c r="X220" s="116" t="s">
        <v>2079</v>
      </c>
      <c r="Y220" s="136"/>
    </row>
    <row r="221" spans="1:25" ht="12.5">
      <c r="A221" s="116" t="s">
        <v>485</v>
      </c>
      <c r="B221" s="116" t="s">
        <v>495</v>
      </c>
      <c r="C221" s="116" t="s">
        <v>2491</v>
      </c>
      <c r="D221"/>
      <c r="E221" s="183" t="s">
        <v>2492</v>
      </c>
      <c r="F221" s="121" t="s">
        <v>2460</v>
      </c>
      <c r="G221" s="121" t="s">
        <v>488</v>
      </c>
      <c r="H221" s="116" t="s">
        <v>349</v>
      </c>
      <c r="I221" s="116" t="s">
        <v>349</v>
      </c>
      <c r="J221" s="116" t="s">
        <v>349</v>
      </c>
      <c r="K221" s="116">
        <v>25</v>
      </c>
      <c r="L221" s="116" t="s">
        <v>349</v>
      </c>
      <c r="M221" s="116" t="s">
        <v>349</v>
      </c>
      <c r="N221" s="116" t="s">
        <v>349</v>
      </c>
      <c r="O221"/>
      <c r="P221" s="116" t="s">
        <v>349</v>
      </c>
      <c r="Q221" s="116" t="s">
        <v>349</v>
      </c>
      <c r="R221" s="137">
        <v>24</v>
      </c>
      <c r="S221" s="135"/>
      <c r="T221" s="116" t="s">
        <v>349</v>
      </c>
      <c r="U221" s="116" t="s">
        <v>349</v>
      </c>
      <c r="V221" s="116" t="s">
        <v>349</v>
      </c>
      <c r="W221" s="116" t="s">
        <v>349</v>
      </c>
      <c r="X221" s="116"/>
      <c r="Y221" s="136"/>
    </row>
    <row r="222" spans="1:25" ht="12.5">
      <c r="A222" s="116" t="s">
        <v>485</v>
      </c>
      <c r="B222" s="116" t="s">
        <v>495</v>
      </c>
      <c r="C222" s="116" t="s">
        <v>2493</v>
      </c>
      <c r="D222"/>
      <c r="E222" s="183" t="s">
        <v>2494</v>
      </c>
      <c r="F222" s="121" t="s">
        <v>491</v>
      </c>
      <c r="G222" s="121" t="s">
        <v>492</v>
      </c>
      <c r="H222" s="116" t="s">
        <v>2079</v>
      </c>
      <c r="I222" s="116" t="s">
        <v>2079</v>
      </c>
      <c r="J222" s="116" t="s">
        <v>2079</v>
      </c>
      <c r="K222" s="116" t="s">
        <v>2079</v>
      </c>
      <c r="L222" s="116" t="s">
        <v>493</v>
      </c>
      <c r="M222" s="116" t="s">
        <v>2079</v>
      </c>
      <c r="N222" s="116" t="s">
        <v>2079</v>
      </c>
      <c r="O222"/>
      <c r="P222" s="116" t="s">
        <v>2079</v>
      </c>
      <c r="Q222" s="116" t="s">
        <v>2079</v>
      </c>
      <c r="R222" s="116" t="s">
        <v>2079</v>
      </c>
      <c r="S222" s="116" t="s">
        <v>2079</v>
      </c>
      <c r="T222" s="116" t="s">
        <v>2079</v>
      </c>
      <c r="U222" s="116" t="s">
        <v>2079</v>
      </c>
      <c r="V222" s="116" t="s">
        <v>2079</v>
      </c>
      <c r="W222" s="116" t="s">
        <v>2079</v>
      </c>
      <c r="X222" s="116" t="s">
        <v>2079</v>
      </c>
      <c r="Y222" s="136"/>
    </row>
    <row r="223" spans="1:25" ht="12.5">
      <c r="A223" s="116" t="s">
        <v>485</v>
      </c>
      <c r="B223" s="116" t="s">
        <v>496</v>
      </c>
      <c r="C223" s="116" t="s">
        <v>2495</v>
      </c>
      <c r="D223"/>
      <c r="E223" s="183" t="s">
        <v>2496</v>
      </c>
      <c r="F223" s="121" t="s">
        <v>487</v>
      </c>
      <c r="G223" s="121" t="s">
        <v>488</v>
      </c>
      <c r="H223" s="116" t="s">
        <v>349</v>
      </c>
      <c r="I223" s="116" t="s">
        <v>349</v>
      </c>
      <c r="J223" s="116" t="s">
        <v>349</v>
      </c>
      <c r="K223" s="116">
        <v>25</v>
      </c>
      <c r="L223" s="116" t="s">
        <v>349</v>
      </c>
      <c r="M223" s="116" t="s">
        <v>349</v>
      </c>
      <c r="N223" s="116" t="s">
        <v>349</v>
      </c>
      <c r="O223"/>
      <c r="P223" s="116" t="s">
        <v>349</v>
      </c>
      <c r="Q223" s="116" t="s">
        <v>349</v>
      </c>
      <c r="R223" s="137">
        <v>24</v>
      </c>
      <c r="S223" s="135"/>
      <c r="T223" s="116" t="s">
        <v>349</v>
      </c>
      <c r="U223" s="116" t="s">
        <v>349</v>
      </c>
      <c r="V223" s="116" t="s">
        <v>349</v>
      </c>
      <c r="W223" s="116" t="s">
        <v>349</v>
      </c>
      <c r="X223" s="116"/>
      <c r="Y223" s="136"/>
    </row>
    <row r="224" spans="1:25" ht="12.5">
      <c r="A224" s="116" t="s">
        <v>485</v>
      </c>
      <c r="B224" s="116" t="s">
        <v>496</v>
      </c>
      <c r="C224" s="116" t="s">
        <v>2497</v>
      </c>
      <c r="D224"/>
      <c r="E224" s="184" t="s">
        <v>2498</v>
      </c>
      <c r="F224" s="170" t="s">
        <v>2042</v>
      </c>
      <c r="G224" s="121" t="s">
        <v>376</v>
      </c>
      <c r="H224" s="116">
        <v>350</v>
      </c>
      <c r="I224" s="116" t="s">
        <v>345</v>
      </c>
      <c r="J224" s="116" t="s">
        <v>346</v>
      </c>
      <c r="K224" s="116">
        <v>25</v>
      </c>
      <c r="L224" s="116">
        <v>5</v>
      </c>
      <c r="M224" s="116" t="s">
        <v>489</v>
      </c>
      <c r="N224" s="116" t="s">
        <v>490</v>
      </c>
      <c r="O224"/>
      <c r="P224" s="116" t="s">
        <v>353</v>
      </c>
      <c r="Q224" s="137" t="s">
        <v>2079</v>
      </c>
      <c r="R224" s="137">
        <v>24</v>
      </c>
      <c r="S224" s="135"/>
      <c r="T224" s="135" t="s">
        <v>490</v>
      </c>
      <c r="U224" s="136" t="s">
        <v>490</v>
      </c>
      <c r="V224" s="136"/>
      <c r="W224" s="136"/>
      <c r="X224" s="116"/>
      <c r="Y224" s="136"/>
    </row>
    <row r="225" spans="1:25" ht="12.5">
      <c r="A225" s="116" t="s">
        <v>485</v>
      </c>
      <c r="B225" s="116" t="s">
        <v>496</v>
      </c>
      <c r="C225" s="116" t="s">
        <v>2499</v>
      </c>
      <c r="D225"/>
      <c r="E225" s="183" t="s">
        <v>2500</v>
      </c>
      <c r="F225" s="121" t="s">
        <v>2460</v>
      </c>
      <c r="G225" s="121" t="s">
        <v>488</v>
      </c>
      <c r="H225" s="116" t="s">
        <v>349</v>
      </c>
      <c r="I225" s="116" t="s">
        <v>349</v>
      </c>
      <c r="J225" s="116" t="s">
        <v>349</v>
      </c>
      <c r="K225" s="116">
        <v>25</v>
      </c>
      <c r="L225" s="116" t="s">
        <v>349</v>
      </c>
      <c r="M225" s="116" t="s">
        <v>349</v>
      </c>
      <c r="N225" s="116" t="s">
        <v>349</v>
      </c>
      <c r="O225"/>
      <c r="P225" s="116" t="s">
        <v>349</v>
      </c>
      <c r="Q225" s="116" t="s">
        <v>349</v>
      </c>
      <c r="R225" s="137">
        <v>24</v>
      </c>
      <c r="S225" s="135"/>
      <c r="T225" s="116" t="s">
        <v>349</v>
      </c>
      <c r="U225" s="116" t="s">
        <v>349</v>
      </c>
      <c r="V225" s="116" t="s">
        <v>349</v>
      </c>
      <c r="W225" s="116" t="s">
        <v>349</v>
      </c>
      <c r="X225" s="116"/>
      <c r="Y225" s="136"/>
    </row>
    <row r="226" spans="1:25" ht="12.5">
      <c r="A226" s="116" t="s">
        <v>485</v>
      </c>
      <c r="B226" s="116" t="s">
        <v>496</v>
      </c>
      <c r="C226" s="116" t="s">
        <v>2501</v>
      </c>
      <c r="D226"/>
      <c r="E226" s="183" t="s">
        <v>2502</v>
      </c>
      <c r="F226" s="121" t="s">
        <v>491</v>
      </c>
      <c r="G226" s="121" t="s">
        <v>492</v>
      </c>
      <c r="H226" s="116" t="s">
        <v>2079</v>
      </c>
      <c r="I226" s="116" t="s">
        <v>2079</v>
      </c>
      <c r="J226" s="116" t="s">
        <v>2079</v>
      </c>
      <c r="K226" s="116" t="s">
        <v>2079</v>
      </c>
      <c r="L226" s="116" t="s">
        <v>493</v>
      </c>
      <c r="M226" s="116" t="s">
        <v>2079</v>
      </c>
      <c r="N226" s="116" t="s">
        <v>2079</v>
      </c>
      <c r="O226"/>
      <c r="P226" s="116" t="s">
        <v>2079</v>
      </c>
      <c r="Q226" s="116" t="s">
        <v>2079</v>
      </c>
      <c r="R226" s="116" t="s">
        <v>2079</v>
      </c>
      <c r="S226" s="116" t="s">
        <v>2079</v>
      </c>
      <c r="T226" s="116" t="s">
        <v>2079</v>
      </c>
      <c r="U226" s="116" t="s">
        <v>2079</v>
      </c>
      <c r="V226" s="116" t="s">
        <v>2079</v>
      </c>
      <c r="W226" s="116" t="s">
        <v>2079</v>
      </c>
      <c r="X226" s="116" t="s">
        <v>2079</v>
      </c>
      <c r="Y226" s="136"/>
    </row>
    <row r="227" spans="1:25" ht="12.5">
      <c r="A227" s="116" t="s">
        <v>485</v>
      </c>
      <c r="B227" s="116" t="s">
        <v>496</v>
      </c>
      <c r="C227" s="116" t="s">
        <v>2503</v>
      </c>
      <c r="D227"/>
      <c r="E227" s="183" t="s">
        <v>2504</v>
      </c>
      <c r="F227" s="121" t="s">
        <v>487</v>
      </c>
      <c r="G227" s="121" t="s">
        <v>488</v>
      </c>
      <c r="H227" s="116" t="s">
        <v>349</v>
      </c>
      <c r="I227" s="116" t="s">
        <v>349</v>
      </c>
      <c r="J227" s="116" t="s">
        <v>349</v>
      </c>
      <c r="K227" s="116">
        <v>25</v>
      </c>
      <c r="L227" s="116" t="s">
        <v>349</v>
      </c>
      <c r="M227" s="116" t="s">
        <v>349</v>
      </c>
      <c r="N227" s="116" t="s">
        <v>349</v>
      </c>
      <c r="O227"/>
      <c r="P227" s="116" t="s">
        <v>349</v>
      </c>
      <c r="Q227" s="116" t="s">
        <v>349</v>
      </c>
      <c r="R227" s="137">
        <v>24</v>
      </c>
      <c r="S227" s="135"/>
      <c r="T227" s="116" t="s">
        <v>349</v>
      </c>
      <c r="U227" s="116" t="s">
        <v>349</v>
      </c>
      <c r="V227" s="116" t="s">
        <v>349</v>
      </c>
      <c r="W227" s="116" t="s">
        <v>349</v>
      </c>
      <c r="X227" s="116"/>
      <c r="Y227" s="136"/>
    </row>
    <row r="228" spans="1:25" ht="12.5">
      <c r="A228" s="116" t="s">
        <v>485</v>
      </c>
      <c r="B228" s="116" t="s">
        <v>496</v>
      </c>
      <c r="C228" s="116" t="s">
        <v>2505</v>
      </c>
      <c r="D228"/>
      <c r="E228" s="184" t="s">
        <v>2506</v>
      </c>
      <c r="F228" s="170" t="s">
        <v>2042</v>
      </c>
      <c r="G228" s="121" t="s">
        <v>376</v>
      </c>
      <c r="H228" s="116">
        <v>350</v>
      </c>
      <c r="I228" s="116" t="s">
        <v>345</v>
      </c>
      <c r="J228" s="116" t="s">
        <v>346</v>
      </c>
      <c r="K228" s="116">
        <v>25</v>
      </c>
      <c r="L228" s="116">
        <v>5</v>
      </c>
      <c r="M228" s="116" t="s">
        <v>489</v>
      </c>
      <c r="N228" s="116" t="s">
        <v>490</v>
      </c>
      <c r="O228"/>
      <c r="P228" s="116" t="s">
        <v>353</v>
      </c>
      <c r="Q228" s="137" t="s">
        <v>2079</v>
      </c>
      <c r="R228" s="137">
        <v>24</v>
      </c>
      <c r="S228" s="135"/>
      <c r="T228" s="135" t="s">
        <v>490</v>
      </c>
      <c r="U228" s="136" t="s">
        <v>490</v>
      </c>
      <c r="V228" s="136"/>
      <c r="W228" s="136"/>
      <c r="X228" s="116"/>
      <c r="Y228" s="136"/>
    </row>
    <row r="229" spans="1:25" ht="12.5">
      <c r="A229" s="116" t="s">
        <v>485</v>
      </c>
      <c r="B229" s="116" t="s">
        <v>496</v>
      </c>
      <c r="C229" s="116" t="s">
        <v>2507</v>
      </c>
      <c r="D229"/>
      <c r="E229" s="183" t="s">
        <v>2508</v>
      </c>
      <c r="F229" s="121" t="s">
        <v>2460</v>
      </c>
      <c r="G229" s="121" t="s">
        <v>488</v>
      </c>
      <c r="H229" s="116" t="s">
        <v>349</v>
      </c>
      <c r="I229" s="116" t="s">
        <v>349</v>
      </c>
      <c r="J229" s="116" t="s">
        <v>349</v>
      </c>
      <c r="K229" s="116">
        <v>25</v>
      </c>
      <c r="L229" s="116" t="s">
        <v>349</v>
      </c>
      <c r="M229" s="116" t="s">
        <v>349</v>
      </c>
      <c r="N229" s="116" t="s">
        <v>349</v>
      </c>
      <c r="O229"/>
      <c r="P229" s="116" t="s">
        <v>349</v>
      </c>
      <c r="Q229" s="116" t="s">
        <v>349</v>
      </c>
      <c r="R229" s="137">
        <v>24</v>
      </c>
      <c r="S229" s="135"/>
      <c r="T229" s="116" t="s">
        <v>349</v>
      </c>
      <c r="U229" s="116" t="s">
        <v>349</v>
      </c>
      <c r="V229" s="116" t="s">
        <v>349</v>
      </c>
      <c r="W229" s="116" t="s">
        <v>349</v>
      </c>
      <c r="X229" s="116"/>
      <c r="Y229" s="136"/>
    </row>
    <row r="230" spans="1:25" ht="12.5">
      <c r="A230" s="116" t="s">
        <v>485</v>
      </c>
      <c r="B230" s="116" t="s">
        <v>496</v>
      </c>
      <c r="C230" s="116" t="s">
        <v>2509</v>
      </c>
      <c r="D230"/>
      <c r="E230" s="183" t="s">
        <v>2510</v>
      </c>
      <c r="F230" s="121" t="s">
        <v>491</v>
      </c>
      <c r="G230" s="121" t="s">
        <v>492</v>
      </c>
      <c r="H230" s="116" t="s">
        <v>2079</v>
      </c>
      <c r="I230" s="116" t="s">
        <v>2079</v>
      </c>
      <c r="J230" s="116" t="s">
        <v>2079</v>
      </c>
      <c r="K230" s="116" t="s">
        <v>2079</v>
      </c>
      <c r="L230" s="116" t="s">
        <v>493</v>
      </c>
      <c r="M230" s="116" t="s">
        <v>2079</v>
      </c>
      <c r="N230" s="116" t="s">
        <v>2079</v>
      </c>
      <c r="O230"/>
      <c r="P230" s="116" t="s">
        <v>2079</v>
      </c>
      <c r="Q230" s="116" t="s">
        <v>2079</v>
      </c>
      <c r="R230" s="116" t="s">
        <v>2079</v>
      </c>
      <c r="S230" s="116" t="s">
        <v>2079</v>
      </c>
      <c r="T230" s="116" t="s">
        <v>2079</v>
      </c>
      <c r="U230" s="116" t="s">
        <v>2079</v>
      </c>
      <c r="V230" s="116" t="s">
        <v>2079</v>
      </c>
      <c r="W230" s="116" t="s">
        <v>2079</v>
      </c>
      <c r="X230" s="116" t="s">
        <v>2079</v>
      </c>
      <c r="Y230" s="136"/>
    </row>
    <row r="231" spans="1:25" ht="12.5">
      <c r="A231" s="116" t="s">
        <v>485</v>
      </c>
      <c r="B231" s="116" t="s">
        <v>496</v>
      </c>
      <c r="C231" s="116" t="s">
        <v>2511</v>
      </c>
      <c r="D231"/>
      <c r="E231" s="183" t="s">
        <v>2512</v>
      </c>
      <c r="F231" s="121" t="s">
        <v>487</v>
      </c>
      <c r="G231" s="121" t="s">
        <v>488</v>
      </c>
      <c r="H231" s="116" t="s">
        <v>349</v>
      </c>
      <c r="I231" s="116" t="s">
        <v>349</v>
      </c>
      <c r="J231" s="116" t="s">
        <v>349</v>
      </c>
      <c r="K231" s="116">
        <v>25</v>
      </c>
      <c r="L231" s="116" t="s">
        <v>349</v>
      </c>
      <c r="M231" s="116" t="s">
        <v>349</v>
      </c>
      <c r="N231" s="116" t="s">
        <v>349</v>
      </c>
      <c r="O231"/>
      <c r="P231" s="116" t="s">
        <v>349</v>
      </c>
      <c r="Q231" s="116" t="s">
        <v>349</v>
      </c>
      <c r="R231" s="137">
        <v>24</v>
      </c>
      <c r="S231" s="135"/>
      <c r="T231" s="116" t="s">
        <v>349</v>
      </c>
      <c r="U231" s="116" t="s">
        <v>349</v>
      </c>
      <c r="V231" s="116" t="s">
        <v>349</v>
      </c>
      <c r="W231" s="116" t="s">
        <v>349</v>
      </c>
      <c r="X231" s="116"/>
      <c r="Y231" s="136"/>
    </row>
    <row r="232" spans="1:25" ht="12.5">
      <c r="A232" s="116" t="s">
        <v>485</v>
      </c>
      <c r="B232" s="116" t="s">
        <v>496</v>
      </c>
      <c r="C232" s="116" t="s">
        <v>2513</v>
      </c>
      <c r="D232"/>
      <c r="E232" s="184" t="s">
        <v>2514</v>
      </c>
      <c r="F232" s="170" t="s">
        <v>2042</v>
      </c>
      <c r="G232" s="121" t="s">
        <v>376</v>
      </c>
      <c r="H232" s="116">
        <v>350</v>
      </c>
      <c r="I232" s="116" t="s">
        <v>352</v>
      </c>
      <c r="J232" s="116" t="s">
        <v>346</v>
      </c>
      <c r="K232" s="116">
        <v>25</v>
      </c>
      <c r="L232" s="116">
        <v>5</v>
      </c>
      <c r="M232" s="116" t="s">
        <v>489</v>
      </c>
      <c r="N232" s="116" t="s">
        <v>490</v>
      </c>
      <c r="O232"/>
      <c r="P232" s="116" t="s">
        <v>353</v>
      </c>
      <c r="Q232" s="137" t="s">
        <v>2079</v>
      </c>
      <c r="R232" s="137">
        <v>24</v>
      </c>
      <c r="S232" s="135"/>
      <c r="T232" s="135" t="s">
        <v>490</v>
      </c>
      <c r="U232" s="136" t="s">
        <v>490</v>
      </c>
      <c r="V232" s="136"/>
      <c r="W232" s="136"/>
      <c r="X232" s="116"/>
      <c r="Y232" s="136"/>
    </row>
    <row r="233" spans="1:25" ht="12.5">
      <c r="A233" s="116" t="s">
        <v>485</v>
      </c>
      <c r="B233" s="116" t="s">
        <v>496</v>
      </c>
      <c r="C233" s="116" t="s">
        <v>2515</v>
      </c>
      <c r="D233"/>
      <c r="E233" s="183" t="s">
        <v>2516</v>
      </c>
      <c r="F233" s="121" t="s">
        <v>2460</v>
      </c>
      <c r="G233" s="121" t="s">
        <v>488</v>
      </c>
      <c r="H233" s="116" t="s">
        <v>349</v>
      </c>
      <c r="I233" s="116" t="s">
        <v>349</v>
      </c>
      <c r="J233" s="116" t="s">
        <v>349</v>
      </c>
      <c r="K233" s="116">
        <v>25</v>
      </c>
      <c r="L233" s="116" t="s">
        <v>349</v>
      </c>
      <c r="M233" s="116" t="s">
        <v>349</v>
      </c>
      <c r="N233" s="116" t="s">
        <v>349</v>
      </c>
      <c r="O233"/>
      <c r="P233" s="116" t="s">
        <v>349</v>
      </c>
      <c r="Q233" s="116" t="s">
        <v>349</v>
      </c>
      <c r="R233" s="137">
        <v>24</v>
      </c>
      <c r="S233" s="135"/>
      <c r="T233" s="116" t="s">
        <v>349</v>
      </c>
      <c r="U233" s="116" t="s">
        <v>349</v>
      </c>
      <c r="V233" s="116" t="s">
        <v>349</v>
      </c>
      <c r="W233" s="116" t="s">
        <v>349</v>
      </c>
      <c r="X233" s="116"/>
      <c r="Y233" s="136"/>
    </row>
    <row r="234" spans="1:25" ht="12.5">
      <c r="A234" s="116" t="s">
        <v>485</v>
      </c>
      <c r="B234" s="116" t="s">
        <v>496</v>
      </c>
      <c r="C234" s="116" t="s">
        <v>2517</v>
      </c>
      <c r="D234"/>
      <c r="E234" s="183" t="s">
        <v>2518</v>
      </c>
      <c r="F234" s="121" t="s">
        <v>491</v>
      </c>
      <c r="G234" s="121" t="s">
        <v>492</v>
      </c>
      <c r="H234" s="116" t="s">
        <v>2079</v>
      </c>
      <c r="I234" s="116" t="s">
        <v>2079</v>
      </c>
      <c r="J234" s="116" t="s">
        <v>2079</v>
      </c>
      <c r="K234" s="116" t="s">
        <v>2079</v>
      </c>
      <c r="L234" s="116" t="s">
        <v>493</v>
      </c>
      <c r="M234" s="116" t="s">
        <v>2079</v>
      </c>
      <c r="N234" s="116" t="s">
        <v>2079</v>
      </c>
      <c r="O234"/>
      <c r="P234" s="116" t="s">
        <v>2079</v>
      </c>
      <c r="Q234" s="116" t="s">
        <v>2079</v>
      </c>
      <c r="R234" s="116" t="s">
        <v>2079</v>
      </c>
      <c r="S234" s="116" t="s">
        <v>2079</v>
      </c>
      <c r="T234" s="116" t="s">
        <v>2079</v>
      </c>
      <c r="U234" s="116" t="s">
        <v>2079</v>
      </c>
      <c r="V234" s="116" t="s">
        <v>2079</v>
      </c>
      <c r="W234" s="116" t="s">
        <v>2079</v>
      </c>
      <c r="X234" s="116" t="s">
        <v>2079</v>
      </c>
      <c r="Y234" s="136"/>
    </row>
    <row r="235" spans="1:25" ht="12.5">
      <c r="A235" s="116" t="s">
        <v>485</v>
      </c>
      <c r="B235" s="116" t="s">
        <v>496</v>
      </c>
      <c r="C235" s="116" t="s">
        <v>2519</v>
      </c>
      <c r="D235"/>
      <c r="E235" s="183" t="s">
        <v>2520</v>
      </c>
      <c r="F235" s="121" t="s">
        <v>487</v>
      </c>
      <c r="G235" s="121" t="s">
        <v>488</v>
      </c>
      <c r="H235" s="116" t="s">
        <v>349</v>
      </c>
      <c r="I235" s="116" t="s">
        <v>349</v>
      </c>
      <c r="J235" s="116" t="s">
        <v>349</v>
      </c>
      <c r="K235" s="116">
        <v>25</v>
      </c>
      <c r="L235" s="116" t="s">
        <v>349</v>
      </c>
      <c r="M235" s="116" t="s">
        <v>349</v>
      </c>
      <c r="N235" s="116" t="s">
        <v>349</v>
      </c>
      <c r="O235"/>
      <c r="P235" s="116" t="s">
        <v>349</v>
      </c>
      <c r="Q235" s="116" t="s">
        <v>349</v>
      </c>
      <c r="R235" s="137">
        <v>24</v>
      </c>
      <c r="S235" s="135"/>
      <c r="T235" s="116" t="s">
        <v>349</v>
      </c>
      <c r="U235" s="116" t="s">
        <v>349</v>
      </c>
      <c r="V235" s="116" t="s">
        <v>349</v>
      </c>
      <c r="W235" s="116" t="s">
        <v>349</v>
      </c>
      <c r="X235" s="116"/>
      <c r="Y235" s="136"/>
    </row>
    <row r="236" spans="1:25" ht="12.5">
      <c r="A236" s="116" t="s">
        <v>485</v>
      </c>
      <c r="B236" s="116" t="s">
        <v>496</v>
      </c>
      <c r="C236" s="116" t="s">
        <v>2521</v>
      </c>
      <c r="D236"/>
      <c r="E236" s="184" t="s">
        <v>2522</v>
      </c>
      <c r="F236" s="170" t="s">
        <v>2042</v>
      </c>
      <c r="G236" s="121" t="s">
        <v>376</v>
      </c>
      <c r="H236" s="116">
        <v>350</v>
      </c>
      <c r="I236" s="116" t="s">
        <v>345</v>
      </c>
      <c r="J236" s="116" t="s">
        <v>346</v>
      </c>
      <c r="K236" s="116">
        <v>25</v>
      </c>
      <c r="L236" s="116">
        <v>5</v>
      </c>
      <c r="M236" s="116" t="s">
        <v>489</v>
      </c>
      <c r="N236" s="116" t="s">
        <v>490</v>
      </c>
      <c r="O236"/>
      <c r="P236" s="116" t="s">
        <v>353</v>
      </c>
      <c r="Q236" s="137" t="s">
        <v>2079</v>
      </c>
      <c r="R236" s="137">
        <v>24</v>
      </c>
      <c r="S236" s="135"/>
      <c r="T236" s="135" t="s">
        <v>490</v>
      </c>
      <c r="U236" s="136" t="s">
        <v>490</v>
      </c>
      <c r="V236" s="136"/>
      <c r="W236" s="136"/>
      <c r="X236" s="116"/>
      <c r="Y236" s="136"/>
    </row>
    <row r="237" spans="1:25" ht="12.5">
      <c r="A237" s="116" t="s">
        <v>485</v>
      </c>
      <c r="B237" s="116" t="s">
        <v>496</v>
      </c>
      <c r="C237" s="116" t="s">
        <v>2523</v>
      </c>
      <c r="D237"/>
      <c r="E237" s="183" t="s">
        <v>2524</v>
      </c>
      <c r="F237" s="121" t="s">
        <v>2460</v>
      </c>
      <c r="G237" s="121" t="s">
        <v>488</v>
      </c>
      <c r="H237" s="116" t="s">
        <v>349</v>
      </c>
      <c r="I237" s="116" t="s">
        <v>349</v>
      </c>
      <c r="J237" s="116" t="s">
        <v>349</v>
      </c>
      <c r="K237" s="116">
        <v>25</v>
      </c>
      <c r="L237" s="116" t="s">
        <v>349</v>
      </c>
      <c r="M237" s="116" t="s">
        <v>349</v>
      </c>
      <c r="N237" s="116" t="s">
        <v>349</v>
      </c>
      <c r="O237"/>
      <c r="P237" s="116" t="s">
        <v>349</v>
      </c>
      <c r="Q237" s="116" t="s">
        <v>349</v>
      </c>
      <c r="R237" s="137">
        <v>24</v>
      </c>
      <c r="S237" s="135"/>
      <c r="T237" s="116" t="s">
        <v>349</v>
      </c>
      <c r="U237" s="116" t="s">
        <v>349</v>
      </c>
      <c r="V237" s="116" t="s">
        <v>349</v>
      </c>
      <c r="W237" s="116" t="s">
        <v>349</v>
      </c>
      <c r="X237" s="116"/>
      <c r="Y237" s="136"/>
    </row>
    <row r="238" spans="1:25" ht="12.5">
      <c r="A238" s="116" t="s">
        <v>485</v>
      </c>
      <c r="B238" s="116" t="s">
        <v>496</v>
      </c>
      <c r="C238" s="116" t="s">
        <v>2525</v>
      </c>
      <c r="D238"/>
      <c r="E238" s="183" t="s">
        <v>2526</v>
      </c>
      <c r="F238" s="121" t="s">
        <v>491</v>
      </c>
      <c r="G238" s="121" t="s">
        <v>492</v>
      </c>
      <c r="H238" s="116" t="s">
        <v>2079</v>
      </c>
      <c r="I238" s="116" t="s">
        <v>2079</v>
      </c>
      <c r="J238" s="116" t="s">
        <v>2079</v>
      </c>
      <c r="K238" s="116" t="s">
        <v>2079</v>
      </c>
      <c r="L238" s="116" t="s">
        <v>493</v>
      </c>
      <c r="M238" s="116" t="s">
        <v>2079</v>
      </c>
      <c r="N238" s="116" t="s">
        <v>2079</v>
      </c>
      <c r="O238"/>
      <c r="P238" s="116" t="s">
        <v>2079</v>
      </c>
      <c r="Q238" s="116" t="s">
        <v>2079</v>
      </c>
      <c r="R238" s="116" t="s">
        <v>2079</v>
      </c>
      <c r="S238" s="116" t="s">
        <v>2079</v>
      </c>
      <c r="T238" s="116" t="s">
        <v>2079</v>
      </c>
      <c r="U238" s="116" t="s">
        <v>2079</v>
      </c>
      <c r="V238" s="116" t="s">
        <v>2079</v>
      </c>
      <c r="W238" s="116" t="s">
        <v>2079</v>
      </c>
      <c r="X238" s="116" t="s">
        <v>2079</v>
      </c>
      <c r="Y238" s="136"/>
    </row>
    <row r="239" spans="1:25" ht="12.5">
      <c r="A239" s="116" t="s">
        <v>485</v>
      </c>
      <c r="B239" s="116" t="s">
        <v>496</v>
      </c>
      <c r="C239" s="116" t="s">
        <v>2527</v>
      </c>
      <c r="D239"/>
      <c r="E239" s="183" t="s">
        <v>2528</v>
      </c>
      <c r="F239" s="121" t="s">
        <v>487</v>
      </c>
      <c r="G239" s="121" t="s">
        <v>488</v>
      </c>
      <c r="H239" s="116" t="s">
        <v>349</v>
      </c>
      <c r="I239" s="116" t="s">
        <v>349</v>
      </c>
      <c r="J239" s="116" t="s">
        <v>349</v>
      </c>
      <c r="K239" s="116">
        <v>25</v>
      </c>
      <c r="L239" s="116" t="s">
        <v>349</v>
      </c>
      <c r="M239" s="116" t="s">
        <v>349</v>
      </c>
      <c r="N239" s="116" t="s">
        <v>349</v>
      </c>
      <c r="O239"/>
      <c r="P239" s="116" t="s">
        <v>349</v>
      </c>
      <c r="Q239" s="116" t="s">
        <v>349</v>
      </c>
      <c r="R239" s="137">
        <v>24</v>
      </c>
      <c r="S239" s="135"/>
      <c r="T239" s="116" t="s">
        <v>349</v>
      </c>
      <c r="U239" s="116" t="s">
        <v>349</v>
      </c>
      <c r="V239" s="116" t="s">
        <v>349</v>
      </c>
      <c r="W239" s="116" t="s">
        <v>349</v>
      </c>
      <c r="X239" s="116"/>
      <c r="Y239" s="136"/>
    </row>
    <row r="240" spans="1:25" ht="12.5">
      <c r="A240" s="116" t="s">
        <v>485</v>
      </c>
      <c r="B240" s="116" t="s">
        <v>496</v>
      </c>
      <c r="C240" s="116" t="s">
        <v>2529</v>
      </c>
      <c r="D240"/>
      <c r="E240" s="184" t="s">
        <v>2530</v>
      </c>
      <c r="F240" s="170" t="s">
        <v>2042</v>
      </c>
      <c r="G240" s="121" t="s">
        <v>376</v>
      </c>
      <c r="H240" s="116">
        <v>350</v>
      </c>
      <c r="I240" s="116" t="s">
        <v>345</v>
      </c>
      <c r="J240" s="116" t="s">
        <v>346</v>
      </c>
      <c r="K240" s="116">
        <v>25</v>
      </c>
      <c r="L240" s="116">
        <v>5</v>
      </c>
      <c r="M240" s="116" t="s">
        <v>489</v>
      </c>
      <c r="N240" s="116" t="s">
        <v>490</v>
      </c>
      <c r="O240"/>
      <c r="P240" s="116" t="s">
        <v>353</v>
      </c>
      <c r="Q240" s="137" t="s">
        <v>2079</v>
      </c>
      <c r="R240" s="137">
        <v>24</v>
      </c>
      <c r="S240" s="135"/>
      <c r="T240" s="135" t="s">
        <v>490</v>
      </c>
      <c r="U240" s="136" t="s">
        <v>490</v>
      </c>
      <c r="V240" s="136"/>
      <c r="W240" s="136"/>
      <c r="X240" s="116"/>
      <c r="Y240" s="136"/>
    </row>
    <row r="241" spans="1:25" ht="12.5">
      <c r="A241" s="116" t="s">
        <v>485</v>
      </c>
      <c r="B241" s="116" t="s">
        <v>496</v>
      </c>
      <c r="C241" s="116" t="s">
        <v>2531</v>
      </c>
      <c r="D241"/>
      <c r="E241" s="183" t="s">
        <v>2532</v>
      </c>
      <c r="F241" s="121" t="s">
        <v>2460</v>
      </c>
      <c r="G241" s="121" t="s">
        <v>488</v>
      </c>
      <c r="H241" s="116" t="s">
        <v>349</v>
      </c>
      <c r="I241" s="116" t="s">
        <v>349</v>
      </c>
      <c r="J241" s="116" t="s">
        <v>349</v>
      </c>
      <c r="K241" s="116">
        <v>25</v>
      </c>
      <c r="L241" s="116" t="s">
        <v>349</v>
      </c>
      <c r="M241" s="116" t="s">
        <v>349</v>
      </c>
      <c r="N241" s="116" t="s">
        <v>349</v>
      </c>
      <c r="O241"/>
      <c r="P241" s="116" t="s">
        <v>349</v>
      </c>
      <c r="Q241" s="116" t="s">
        <v>349</v>
      </c>
      <c r="R241" s="137">
        <v>24</v>
      </c>
      <c r="S241" s="135"/>
      <c r="T241" s="116" t="s">
        <v>349</v>
      </c>
      <c r="U241" s="116" t="s">
        <v>349</v>
      </c>
      <c r="V241" s="116" t="s">
        <v>349</v>
      </c>
      <c r="W241" s="116" t="s">
        <v>349</v>
      </c>
      <c r="X241" s="116"/>
      <c r="Y241" s="136"/>
    </row>
    <row r="242" spans="1:25" ht="12.5">
      <c r="A242" s="116" t="s">
        <v>485</v>
      </c>
      <c r="B242" s="116" t="s">
        <v>496</v>
      </c>
      <c r="C242" s="116" t="s">
        <v>2533</v>
      </c>
      <c r="D242"/>
      <c r="E242" s="183" t="s">
        <v>2534</v>
      </c>
      <c r="F242" s="121" t="s">
        <v>491</v>
      </c>
      <c r="G242" s="121" t="s">
        <v>492</v>
      </c>
      <c r="H242" s="116" t="s">
        <v>2079</v>
      </c>
      <c r="I242" s="116" t="s">
        <v>2079</v>
      </c>
      <c r="J242" s="116" t="s">
        <v>2079</v>
      </c>
      <c r="K242" s="116" t="s">
        <v>2079</v>
      </c>
      <c r="L242" s="116" t="s">
        <v>493</v>
      </c>
      <c r="M242" s="116" t="s">
        <v>2079</v>
      </c>
      <c r="N242" s="116" t="s">
        <v>2079</v>
      </c>
      <c r="O242"/>
      <c r="P242" s="116" t="s">
        <v>2079</v>
      </c>
      <c r="Q242" s="116" t="s">
        <v>2079</v>
      </c>
      <c r="R242" s="116" t="s">
        <v>2079</v>
      </c>
      <c r="S242" s="116" t="s">
        <v>2079</v>
      </c>
      <c r="T242" s="116" t="s">
        <v>2079</v>
      </c>
      <c r="U242" s="116" t="s">
        <v>2079</v>
      </c>
      <c r="V242" s="116" t="s">
        <v>2079</v>
      </c>
      <c r="W242" s="116" t="s">
        <v>2079</v>
      </c>
      <c r="X242" s="116" t="s">
        <v>2079</v>
      </c>
      <c r="Y242" s="136"/>
    </row>
    <row r="243" spans="1:25" ht="12.5">
      <c r="A243" s="116" t="s">
        <v>485</v>
      </c>
      <c r="B243" s="116" t="s">
        <v>496</v>
      </c>
      <c r="C243" s="116" t="s">
        <v>2535</v>
      </c>
      <c r="D243"/>
      <c r="E243" s="183" t="s">
        <v>2536</v>
      </c>
      <c r="F243" s="121" t="s">
        <v>487</v>
      </c>
      <c r="G243" s="121" t="s">
        <v>488</v>
      </c>
      <c r="H243" s="116" t="s">
        <v>349</v>
      </c>
      <c r="I243" s="116" t="s">
        <v>349</v>
      </c>
      <c r="J243" s="116" t="s">
        <v>349</v>
      </c>
      <c r="K243" s="116">
        <v>25</v>
      </c>
      <c r="L243" s="116" t="s">
        <v>349</v>
      </c>
      <c r="M243" s="116" t="s">
        <v>349</v>
      </c>
      <c r="N243" s="116" t="s">
        <v>349</v>
      </c>
      <c r="O243"/>
      <c r="P243" s="116" t="s">
        <v>349</v>
      </c>
      <c r="Q243" s="116" t="s">
        <v>349</v>
      </c>
      <c r="R243" s="137">
        <v>24</v>
      </c>
      <c r="S243" s="135"/>
      <c r="T243" s="116" t="s">
        <v>349</v>
      </c>
      <c r="U243" s="116" t="s">
        <v>349</v>
      </c>
      <c r="V243" s="116" t="s">
        <v>349</v>
      </c>
      <c r="W243" s="116" t="s">
        <v>349</v>
      </c>
      <c r="X243" s="116"/>
      <c r="Y243" s="136"/>
    </row>
    <row r="244" spans="1:25" ht="12.5">
      <c r="A244" s="116" t="s">
        <v>485</v>
      </c>
      <c r="B244" s="116" t="s">
        <v>496</v>
      </c>
      <c r="C244" s="116" t="s">
        <v>2537</v>
      </c>
      <c r="D244"/>
      <c r="E244" s="184" t="s">
        <v>2538</v>
      </c>
      <c r="F244" s="170" t="s">
        <v>2042</v>
      </c>
      <c r="G244" s="121" t="s">
        <v>376</v>
      </c>
      <c r="H244" s="116">
        <v>350</v>
      </c>
      <c r="I244" s="116" t="s">
        <v>345</v>
      </c>
      <c r="J244" s="116" t="s">
        <v>346</v>
      </c>
      <c r="K244" s="116">
        <v>25</v>
      </c>
      <c r="L244" s="116">
        <v>5</v>
      </c>
      <c r="M244" s="116" t="s">
        <v>489</v>
      </c>
      <c r="N244" s="116" t="s">
        <v>490</v>
      </c>
      <c r="O244"/>
      <c r="P244" s="116" t="s">
        <v>353</v>
      </c>
      <c r="Q244" s="137" t="s">
        <v>2079</v>
      </c>
      <c r="R244" s="137">
        <v>24</v>
      </c>
      <c r="S244" s="135"/>
      <c r="T244" s="135" t="s">
        <v>490</v>
      </c>
      <c r="U244" s="136" t="s">
        <v>490</v>
      </c>
      <c r="V244" s="136"/>
      <c r="W244" s="136"/>
      <c r="X244" s="116"/>
      <c r="Y244" s="136"/>
    </row>
    <row r="245" spans="1:25" ht="12.5">
      <c r="A245" s="116" t="s">
        <v>485</v>
      </c>
      <c r="B245" s="116" t="s">
        <v>496</v>
      </c>
      <c r="C245" s="116" t="s">
        <v>2539</v>
      </c>
      <c r="D245"/>
      <c r="E245" s="183" t="s">
        <v>2540</v>
      </c>
      <c r="F245" s="121" t="s">
        <v>2460</v>
      </c>
      <c r="G245" s="121" t="s">
        <v>488</v>
      </c>
      <c r="H245" s="116" t="s">
        <v>349</v>
      </c>
      <c r="I245" s="116" t="s">
        <v>349</v>
      </c>
      <c r="J245" s="116" t="s">
        <v>349</v>
      </c>
      <c r="K245" s="116">
        <v>25</v>
      </c>
      <c r="L245" s="116" t="s">
        <v>349</v>
      </c>
      <c r="M245" s="116" t="s">
        <v>349</v>
      </c>
      <c r="N245" s="116" t="s">
        <v>349</v>
      </c>
      <c r="O245"/>
      <c r="P245" s="116" t="s">
        <v>349</v>
      </c>
      <c r="Q245" s="116" t="s">
        <v>349</v>
      </c>
      <c r="R245" s="137">
        <v>24</v>
      </c>
      <c r="S245" s="135"/>
      <c r="T245" s="116" t="s">
        <v>349</v>
      </c>
      <c r="U245" s="116" t="s">
        <v>349</v>
      </c>
      <c r="V245" s="116" t="s">
        <v>349</v>
      </c>
      <c r="W245" s="116" t="s">
        <v>349</v>
      </c>
      <c r="X245" s="116"/>
      <c r="Y245" s="136"/>
    </row>
    <row r="246" spans="1:25" ht="12.5">
      <c r="A246" s="116" t="s">
        <v>485</v>
      </c>
      <c r="B246" s="116" t="s">
        <v>496</v>
      </c>
      <c r="C246" s="116" t="s">
        <v>2541</v>
      </c>
      <c r="D246"/>
      <c r="E246" s="183" t="s">
        <v>2542</v>
      </c>
      <c r="F246" s="121" t="s">
        <v>491</v>
      </c>
      <c r="G246" s="121" t="s">
        <v>492</v>
      </c>
      <c r="H246" s="116" t="s">
        <v>2079</v>
      </c>
      <c r="I246" s="116" t="s">
        <v>2079</v>
      </c>
      <c r="J246" s="116" t="s">
        <v>2079</v>
      </c>
      <c r="K246" s="116" t="s">
        <v>2079</v>
      </c>
      <c r="L246" s="116" t="s">
        <v>493</v>
      </c>
      <c r="M246" s="116" t="s">
        <v>2079</v>
      </c>
      <c r="N246" s="116" t="s">
        <v>2079</v>
      </c>
      <c r="O246"/>
      <c r="P246" s="116" t="s">
        <v>2079</v>
      </c>
      <c r="Q246" s="116" t="s">
        <v>2079</v>
      </c>
      <c r="R246" s="116" t="s">
        <v>2079</v>
      </c>
      <c r="S246" s="116" t="s">
        <v>2079</v>
      </c>
      <c r="T246" s="116" t="s">
        <v>2079</v>
      </c>
      <c r="U246" s="116" t="s">
        <v>2079</v>
      </c>
      <c r="V246" s="116" t="s">
        <v>2079</v>
      </c>
      <c r="W246" s="116" t="s">
        <v>2079</v>
      </c>
      <c r="X246" s="116" t="s">
        <v>2079</v>
      </c>
      <c r="Y246" s="136"/>
    </row>
    <row r="247" spans="1:25" ht="12.5">
      <c r="A247" s="116" t="s">
        <v>485</v>
      </c>
      <c r="B247" s="116" t="s">
        <v>497</v>
      </c>
      <c r="C247" s="116" t="s">
        <v>2543</v>
      </c>
      <c r="D247"/>
      <c r="E247" s="183" t="s">
        <v>2544</v>
      </c>
      <c r="F247" s="121" t="s">
        <v>487</v>
      </c>
      <c r="G247" s="121" t="s">
        <v>488</v>
      </c>
      <c r="H247" s="116" t="s">
        <v>349</v>
      </c>
      <c r="I247" s="116" t="s">
        <v>349</v>
      </c>
      <c r="J247" s="116" t="s">
        <v>349</v>
      </c>
      <c r="K247" s="116">
        <v>25</v>
      </c>
      <c r="L247" s="116" t="s">
        <v>349</v>
      </c>
      <c r="M247" s="116" t="s">
        <v>349</v>
      </c>
      <c r="N247" s="116" t="s">
        <v>349</v>
      </c>
      <c r="O247"/>
      <c r="P247" s="116" t="s">
        <v>349</v>
      </c>
      <c r="Q247" s="116" t="s">
        <v>349</v>
      </c>
      <c r="R247" s="137">
        <v>24</v>
      </c>
      <c r="S247" s="135"/>
      <c r="T247" s="116" t="s">
        <v>349</v>
      </c>
      <c r="U247" s="116" t="s">
        <v>349</v>
      </c>
      <c r="V247" s="116" t="s">
        <v>349</v>
      </c>
      <c r="W247" s="116" t="s">
        <v>349</v>
      </c>
      <c r="X247" s="116"/>
      <c r="Y247" s="136"/>
    </row>
    <row r="248" spans="1:25" ht="12.5">
      <c r="A248" s="116" t="s">
        <v>485</v>
      </c>
      <c r="B248" s="116" t="s">
        <v>497</v>
      </c>
      <c r="C248" s="116" t="s">
        <v>2545</v>
      </c>
      <c r="D248"/>
      <c r="E248" s="184" t="s">
        <v>2546</v>
      </c>
      <c r="F248" s="170" t="s">
        <v>2042</v>
      </c>
      <c r="G248" s="121" t="s">
        <v>376</v>
      </c>
      <c r="H248" s="116">
        <v>350</v>
      </c>
      <c r="I248" s="116" t="s">
        <v>352</v>
      </c>
      <c r="J248" s="116" t="s">
        <v>346</v>
      </c>
      <c r="K248" s="116">
        <v>25</v>
      </c>
      <c r="L248" s="116">
        <v>5</v>
      </c>
      <c r="M248" s="116" t="s">
        <v>489</v>
      </c>
      <c r="N248" s="116" t="s">
        <v>490</v>
      </c>
      <c r="O248"/>
      <c r="P248" s="116" t="s">
        <v>353</v>
      </c>
      <c r="Q248" s="137" t="s">
        <v>2079</v>
      </c>
      <c r="R248" s="137">
        <v>24</v>
      </c>
      <c r="S248" s="135"/>
      <c r="T248" s="135" t="s">
        <v>490</v>
      </c>
      <c r="U248" s="136" t="s">
        <v>490</v>
      </c>
      <c r="V248" s="136"/>
      <c r="W248" s="136"/>
      <c r="X248" s="116"/>
      <c r="Y248" s="136"/>
    </row>
    <row r="249" spans="1:25" ht="12.5">
      <c r="A249" s="116" t="s">
        <v>485</v>
      </c>
      <c r="B249" s="116" t="s">
        <v>497</v>
      </c>
      <c r="C249" s="116" t="s">
        <v>2547</v>
      </c>
      <c r="D249"/>
      <c r="E249" s="183" t="s">
        <v>2548</v>
      </c>
      <c r="F249" s="121" t="s">
        <v>2460</v>
      </c>
      <c r="G249" s="121" t="s">
        <v>488</v>
      </c>
      <c r="H249" s="116" t="s">
        <v>349</v>
      </c>
      <c r="I249" s="116" t="s">
        <v>349</v>
      </c>
      <c r="J249" s="116" t="s">
        <v>349</v>
      </c>
      <c r="K249" s="116">
        <v>25</v>
      </c>
      <c r="L249" s="116" t="s">
        <v>349</v>
      </c>
      <c r="M249" s="116" t="s">
        <v>349</v>
      </c>
      <c r="N249" s="116" t="s">
        <v>349</v>
      </c>
      <c r="O249"/>
      <c r="P249" s="116" t="s">
        <v>349</v>
      </c>
      <c r="Q249" s="116" t="s">
        <v>349</v>
      </c>
      <c r="R249" s="137">
        <v>24</v>
      </c>
      <c r="S249" s="135"/>
      <c r="T249" s="116" t="s">
        <v>349</v>
      </c>
      <c r="U249" s="116" t="s">
        <v>349</v>
      </c>
      <c r="V249" s="116" t="s">
        <v>349</v>
      </c>
      <c r="W249" s="116" t="s">
        <v>349</v>
      </c>
      <c r="X249" s="116"/>
      <c r="Y249" s="136"/>
    </row>
    <row r="250" spans="1:25" ht="12.5">
      <c r="A250" s="116" t="s">
        <v>485</v>
      </c>
      <c r="B250" s="116" t="s">
        <v>497</v>
      </c>
      <c r="C250" s="116" t="s">
        <v>2549</v>
      </c>
      <c r="D250"/>
      <c r="E250" s="183" t="s">
        <v>2550</v>
      </c>
      <c r="F250" s="121" t="s">
        <v>491</v>
      </c>
      <c r="G250" s="121" t="s">
        <v>492</v>
      </c>
      <c r="H250" s="116" t="s">
        <v>2079</v>
      </c>
      <c r="I250" s="116" t="s">
        <v>2079</v>
      </c>
      <c r="J250" s="116" t="s">
        <v>2079</v>
      </c>
      <c r="K250" s="116" t="s">
        <v>2079</v>
      </c>
      <c r="L250" s="116" t="s">
        <v>493</v>
      </c>
      <c r="M250" s="116" t="s">
        <v>2079</v>
      </c>
      <c r="N250" s="116" t="s">
        <v>2079</v>
      </c>
      <c r="O250"/>
      <c r="P250" s="116" t="s">
        <v>2079</v>
      </c>
      <c r="Q250" s="116" t="s">
        <v>2079</v>
      </c>
      <c r="R250" s="116" t="s">
        <v>2079</v>
      </c>
      <c r="S250" s="116" t="s">
        <v>2079</v>
      </c>
      <c r="T250" s="116" t="s">
        <v>2079</v>
      </c>
      <c r="U250" s="116" t="s">
        <v>2079</v>
      </c>
      <c r="V250" s="116" t="s">
        <v>2079</v>
      </c>
      <c r="W250" s="116" t="s">
        <v>2079</v>
      </c>
      <c r="X250" s="116" t="s">
        <v>2079</v>
      </c>
      <c r="Y250" s="136"/>
    </row>
    <row r="251" spans="1:25" ht="12.5">
      <c r="A251" s="116" t="s">
        <v>485</v>
      </c>
      <c r="B251" s="116" t="s">
        <v>495</v>
      </c>
      <c r="C251" s="116" t="s">
        <v>2551</v>
      </c>
      <c r="D251"/>
      <c r="E251" s="183" t="s">
        <v>2552</v>
      </c>
      <c r="F251" s="121" t="s">
        <v>487</v>
      </c>
      <c r="G251" s="121" t="s">
        <v>488</v>
      </c>
      <c r="H251" s="116" t="s">
        <v>349</v>
      </c>
      <c r="I251" s="116" t="s">
        <v>349</v>
      </c>
      <c r="J251" s="116" t="s">
        <v>349</v>
      </c>
      <c r="K251" s="116">
        <v>25</v>
      </c>
      <c r="L251" s="116" t="s">
        <v>349</v>
      </c>
      <c r="M251" s="116" t="s">
        <v>349</v>
      </c>
      <c r="N251" s="116" t="s">
        <v>349</v>
      </c>
      <c r="O251"/>
      <c r="P251" s="116" t="s">
        <v>349</v>
      </c>
      <c r="Q251" s="116" t="s">
        <v>349</v>
      </c>
      <c r="R251" s="137">
        <v>24</v>
      </c>
      <c r="S251" s="135"/>
      <c r="T251" s="116" t="s">
        <v>349</v>
      </c>
      <c r="U251" s="116" t="s">
        <v>349</v>
      </c>
      <c r="V251" s="116" t="s">
        <v>349</v>
      </c>
      <c r="W251" s="116" t="s">
        <v>349</v>
      </c>
      <c r="X251" s="116"/>
      <c r="Y251" s="136"/>
    </row>
    <row r="252" spans="1:25" ht="12.5">
      <c r="A252" s="116" t="s">
        <v>485</v>
      </c>
      <c r="B252" s="116" t="s">
        <v>495</v>
      </c>
      <c r="C252" s="116" t="s">
        <v>2553</v>
      </c>
      <c r="D252"/>
      <c r="E252" s="184" t="s">
        <v>2554</v>
      </c>
      <c r="F252" s="170" t="s">
        <v>2042</v>
      </c>
      <c r="G252" s="121" t="s">
        <v>376</v>
      </c>
      <c r="H252" s="116">
        <v>350</v>
      </c>
      <c r="I252" s="116" t="s">
        <v>345</v>
      </c>
      <c r="J252" s="116" t="s">
        <v>346</v>
      </c>
      <c r="K252" s="116">
        <v>25</v>
      </c>
      <c r="L252" s="116">
        <v>5</v>
      </c>
      <c r="M252" s="116" t="s">
        <v>489</v>
      </c>
      <c r="N252" s="116" t="s">
        <v>490</v>
      </c>
      <c r="O252"/>
      <c r="P252" s="116" t="s">
        <v>353</v>
      </c>
      <c r="Q252" s="137" t="s">
        <v>2079</v>
      </c>
      <c r="R252" s="137">
        <v>24</v>
      </c>
      <c r="S252" s="135"/>
      <c r="T252" s="135" t="s">
        <v>490</v>
      </c>
      <c r="U252" s="136" t="s">
        <v>490</v>
      </c>
      <c r="V252" s="136"/>
      <c r="W252" s="136"/>
      <c r="X252" s="116"/>
      <c r="Y252" s="136"/>
    </row>
    <row r="253" spans="1:25" ht="12.5">
      <c r="A253" s="116" t="s">
        <v>485</v>
      </c>
      <c r="B253" s="116" t="s">
        <v>495</v>
      </c>
      <c r="C253" s="116" t="s">
        <v>2555</v>
      </c>
      <c r="D253"/>
      <c r="E253" s="183" t="s">
        <v>2556</v>
      </c>
      <c r="F253" s="121" t="s">
        <v>2460</v>
      </c>
      <c r="G253" s="121" t="s">
        <v>488</v>
      </c>
      <c r="H253" s="116" t="s">
        <v>349</v>
      </c>
      <c r="I253" s="116" t="s">
        <v>349</v>
      </c>
      <c r="J253" s="116" t="s">
        <v>349</v>
      </c>
      <c r="K253" s="116">
        <v>25</v>
      </c>
      <c r="L253" s="116" t="s">
        <v>349</v>
      </c>
      <c r="M253" s="116" t="s">
        <v>349</v>
      </c>
      <c r="N253" s="116" t="s">
        <v>349</v>
      </c>
      <c r="O253"/>
      <c r="P253" s="116" t="s">
        <v>349</v>
      </c>
      <c r="Q253" s="116" t="s">
        <v>349</v>
      </c>
      <c r="R253" s="137">
        <v>24</v>
      </c>
      <c r="S253" s="135"/>
      <c r="T253" s="116" t="s">
        <v>349</v>
      </c>
      <c r="U253" s="116" t="s">
        <v>349</v>
      </c>
      <c r="V253" s="116" t="s">
        <v>349</v>
      </c>
      <c r="W253" s="116" t="s">
        <v>349</v>
      </c>
      <c r="X253" s="116"/>
      <c r="Y253" s="136"/>
    </row>
    <row r="254" spans="1:25" ht="12.5">
      <c r="A254" s="116" t="s">
        <v>485</v>
      </c>
      <c r="B254" s="116" t="s">
        <v>495</v>
      </c>
      <c r="C254" s="116" t="s">
        <v>2557</v>
      </c>
      <c r="D254"/>
      <c r="E254" s="183" t="s">
        <v>2558</v>
      </c>
      <c r="F254" s="121" t="s">
        <v>491</v>
      </c>
      <c r="G254" s="121" t="s">
        <v>492</v>
      </c>
      <c r="H254" s="116" t="s">
        <v>2079</v>
      </c>
      <c r="I254" s="116" t="s">
        <v>2079</v>
      </c>
      <c r="J254" s="116" t="s">
        <v>2079</v>
      </c>
      <c r="K254" s="116" t="s">
        <v>2079</v>
      </c>
      <c r="L254" s="116" t="s">
        <v>493</v>
      </c>
      <c r="M254" s="116" t="s">
        <v>2079</v>
      </c>
      <c r="N254" s="116" t="s">
        <v>2079</v>
      </c>
      <c r="O254"/>
      <c r="P254" s="116" t="s">
        <v>2079</v>
      </c>
      <c r="Q254" s="116" t="s">
        <v>2079</v>
      </c>
      <c r="R254" s="116" t="s">
        <v>2079</v>
      </c>
      <c r="S254" s="116" t="s">
        <v>2079</v>
      </c>
      <c r="T254" s="116" t="s">
        <v>2079</v>
      </c>
      <c r="U254" s="116" t="s">
        <v>2079</v>
      </c>
      <c r="V254" s="116" t="s">
        <v>2079</v>
      </c>
      <c r="W254" s="116" t="s">
        <v>2079</v>
      </c>
      <c r="X254" s="116" t="s">
        <v>2079</v>
      </c>
      <c r="Y254" s="136"/>
    </row>
    <row r="255" spans="1:25" ht="12.5">
      <c r="A255" s="116" t="s">
        <v>485</v>
      </c>
      <c r="B255" s="116" t="s">
        <v>495</v>
      </c>
      <c r="C255" s="116" t="s">
        <v>2559</v>
      </c>
      <c r="D255"/>
      <c r="E255" s="183" t="s">
        <v>2560</v>
      </c>
      <c r="F255" s="121" t="s">
        <v>487</v>
      </c>
      <c r="G255" s="121" t="s">
        <v>488</v>
      </c>
      <c r="H255" s="116" t="s">
        <v>349</v>
      </c>
      <c r="I255" s="116" t="s">
        <v>349</v>
      </c>
      <c r="J255" s="116" t="s">
        <v>349</v>
      </c>
      <c r="K255" s="116">
        <v>25</v>
      </c>
      <c r="L255" s="116" t="s">
        <v>349</v>
      </c>
      <c r="M255" s="116" t="s">
        <v>349</v>
      </c>
      <c r="N255" s="116" t="s">
        <v>349</v>
      </c>
      <c r="O255"/>
      <c r="P255" s="116" t="s">
        <v>349</v>
      </c>
      <c r="Q255" s="116" t="s">
        <v>349</v>
      </c>
      <c r="R255" s="137">
        <v>24</v>
      </c>
      <c r="S255" s="135"/>
      <c r="T255" s="116" t="s">
        <v>349</v>
      </c>
      <c r="U255" s="116" t="s">
        <v>349</v>
      </c>
      <c r="V255" s="116" t="s">
        <v>349</v>
      </c>
      <c r="W255" s="116" t="s">
        <v>349</v>
      </c>
      <c r="X255" s="116"/>
      <c r="Y255" s="136"/>
    </row>
    <row r="256" spans="1:25" ht="12.5">
      <c r="A256" s="116" t="s">
        <v>485</v>
      </c>
      <c r="B256" s="116" t="s">
        <v>495</v>
      </c>
      <c r="C256" s="116" t="s">
        <v>2561</v>
      </c>
      <c r="D256"/>
      <c r="E256" s="184" t="s">
        <v>2562</v>
      </c>
      <c r="F256" s="170" t="s">
        <v>2042</v>
      </c>
      <c r="G256" s="121" t="s">
        <v>376</v>
      </c>
      <c r="H256" s="116">
        <v>350</v>
      </c>
      <c r="I256" s="116" t="s">
        <v>345</v>
      </c>
      <c r="J256" s="116" t="s">
        <v>346</v>
      </c>
      <c r="K256" s="116">
        <v>25</v>
      </c>
      <c r="L256" s="116">
        <v>5</v>
      </c>
      <c r="M256" s="116" t="s">
        <v>489</v>
      </c>
      <c r="N256" s="116" t="s">
        <v>490</v>
      </c>
      <c r="O256"/>
      <c r="P256" s="116" t="s">
        <v>353</v>
      </c>
      <c r="Q256" s="137" t="s">
        <v>2079</v>
      </c>
      <c r="R256" s="137">
        <v>24</v>
      </c>
      <c r="S256" s="135"/>
      <c r="T256" s="135" t="s">
        <v>490</v>
      </c>
      <c r="U256" s="136" t="s">
        <v>490</v>
      </c>
      <c r="V256" s="136"/>
      <c r="W256" s="136"/>
      <c r="X256" s="116"/>
      <c r="Y256" s="136"/>
    </row>
    <row r="257" spans="1:25" ht="12.5">
      <c r="A257" s="116" t="s">
        <v>485</v>
      </c>
      <c r="B257" s="116" t="s">
        <v>495</v>
      </c>
      <c r="C257" s="116" t="s">
        <v>2563</v>
      </c>
      <c r="D257"/>
      <c r="E257" s="183" t="s">
        <v>2564</v>
      </c>
      <c r="F257" s="121" t="s">
        <v>2460</v>
      </c>
      <c r="G257" s="121" t="s">
        <v>488</v>
      </c>
      <c r="H257" s="116" t="s">
        <v>349</v>
      </c>
      <c r="I257" s="116" t="s">
        <v>349</v>
      </c>
      <c r="J257" s="116" t="s">
        <v>349</v>
      </c>
      <c r="K257" s="116">
        <v>25</v>
      </c>
      <c r="L257" s="116" t="s">
        <v>349</v>
      </c>
      <c r="M257" s="116" t="s">
        <v>349</v>
      </c>
      <c r="N257" s="116" t="s">
        <v>349</v>
      </c>
      <c r="O257"/>
      <c r="P257" s="116" t="s">
        <v>349</v>
      </c>
      <c r="Q257" s="116" t="s">
        <v>349</v>
      </c>
      <c r="R257" s="137">
        <v>24</v>
      </c>
      <c r="S257" s="135"/>
      <c r="T257" s="116" t="s">
        <v>349</v>
      </c>
      <c r="U257" s="116" t="s">
        <v>349</v>
      </c>
      <c r="V257" s="116" t="s">
        <v>349</v>
      </c>
      <c r="W257" s="116" t="s">
        <v>349</v>
      </c>
      <c r="X257" s="116"/>
      <c r="Y257" s="136"/>
    </row>
    <row r="258" spans="1:25" ht="12.5">
      <c r="A258" s="116" t="s">
        <v>485</v>
      </c>
      <c r="B258" s="116" t="s">
        <v>495</v>
      </c>
      <c r="C258" s="116" t="s">
        <v>2565</v>
      </c>
      <c r="D258"/>
      <c r="E258" s="183" t="s">
        <v>2566</v>
      </c>
      <c r="F258" s="121" t="s">
        <v>491</v>
      </c>
      <c r="G258" s="121" t="s">
        <v>492</v>
      </c>
      <c r="H258" s="116" t="s">
        <v>2079</v>
      </c>
      <c r="I258" s="116" t="s">
        <v>2079</v>
      </c>
      <c r="J258" s="116" t="s">
        <v>2079</v>
      </c>
      <c r="K258" s="116" t="s">
        <v>2079</v>
      </c>
      <c r="L258" s="116" t="s">
        <v>493</v>
      </c>
      <c r="M258" s="116" t="s">
        <v>2079</v>
      </c>
      <c r="N258" s="116" t="s">
        <v>2079</v>
      </c>
      <c r="O258"/>
      <c r="P258" s="116" t="s">
        <v>2079</v>
      </c>
      <c r="Q258" s="116" t="s">
        <v>2079</v>
      </c>
      <c r="R258" s="116" t="s">
        <v>2079</v>
      </c>
      <c r="S258" s="116" t="s">
        <v>2079</v>
      </c>
      <c r="T258" s="116" t="s">
        <v>2079</v>
      </c>
      <c r="U258" s="116" t="s">
        <v>2079</v>
      </c>
      <c r="V258" s="116" t="s">
        <v>2079</v>
      </c>
      <c r="W258" s="116" t="s">
        <v>2079</v>
      </c>
      <c r="X258" s="116" t="s">
        <v>2079</v>
      </c>
      <c r="Y258" s="136"/>
    </row>
    <row r="259" spans="1:25" ht="12.5">
      <c r="A259" s="116" t="s">
        <v>485</v>
      </c>
      <c r="B259" s="116" t="s">
        <v>495</v>
      </c>
      <c r="C259" s="116" t="s">
        <v>2567</v>
      </c>
      <c r="D259"/>
      <c r="E259" s="183" t="s">
        <v>2568</v>
      </c>
      <c r="F259" s="121" t="s">
        <v>487</v>
      </c>
      <c r="G259" s="121" t="s">
        <v>488</v>
      </c>
      <c r="H259" s="116" t="s">
        <v>349</v>
      </c>
      <c r="I259" s="116" t="s">
        <v>349</v>
      </c>
      <c r="J259" s="116" t="s">
        <v>349</v>
      </c>
      <c r="K259" s="116">
        <v>25</v>
      </c>
      <c r="L259" s="116" t="s">
        <v>349</v>
      </c>
      <c r="M259" s="116" t="s">
        <v>349</v>
      </c>
      <c r="N259" s="116" t="s">
        <v>349</v>
      </c>
      <c r="O259"/>
      <c r="P259" s="116" t="s">
        <v>349</v>
      </c>
      <c r="Q259" s="116" t="s">
        <v>349</v>
      </c>
      <c r="R259" s="137">
        <v>24</v>
      </c>
      <c r="S259" s="135"/>
      <c r="T259" s="116" t="s">
        <v>349</v>
      </c>
      <c r="U259" s="116" t="s">
        <v>349</v>
      </c>
      <c r="V259" s="116" t="s">
        <v>349</v>
      </c>
      <c r="W259" s="116" t="s">
        <v>349</v>
      </c>
      <c r="X259" s="116"/>
      <c r="Y259" s="136"/>
    </row>
    <row r="260" spans="1:25" ht="12.5">
      <c r="A260" s="116" t="s">
        <v>485</v>
      </c>
      <c r="B260" s="116" t="s">
        <v>495</v>
      </c>
      <c r="C260" s="116" t="s">
        <v>2569</v>
      </c>
      <c r="D260"/>
      <c r="E260" s="184" t="s">
        <v>2570</v>
      </c>
      <c r="F260" s="170" t="s">
        <v>2042</v>
      </c>
      <c r="G260" s="121" t="s">
        <v>376</v>
      </c>
      <c r="H260" s="116">
        <v>350</v>
      </c>
      <c r="I260" s="116" t="s">
        <v>345</v>
      </c>
      <c r="J260" s="116" t="s">
        <v>346</v>
      </c>
      <c r="K260" s="116">
        <v>25</v>
      </c>
      <c r="L260" s="116">
        <v>5</v>
      </c>
      <c r="M260" s="116" t="s">
        <v>489</v>
      </c>
      <c r="N260" s="116" t="s">
        <v>490</v>
      </c>
      <c r="O260"/>
      <c r="P260" s="116" t="s">
        <v>353</v>
      </c>
      <c r="Q260" s="137" t="s">
        <v>2079</v>
      </c>
      <c r="R260" s="137">
        <v>24</v>
      </c>
      <c r="S260" s="135"/>
      <c r="T260" s="135" t="s">
        <v>490</v>
      </c>
      <c r="U260" s="136" t="s">
        <v>490</v>
      </c>
      <c r="V260" s="136"/>
      <c r="W260" s="136"/>
      <c r="X260" s="116"/>
      <c r="Y260" s="136"/>
    </row>
    <row r="261" spans="1:25" ht="12.5">
      <c r="A261" s="116" t="s">
        <v>485</v>
      </c>
      <c r="B261" s="116" t="s">
        <v>495</v>
      </c>
      <c r="C261" s="116" t="s">
        <v>2571</v>
      </c>
      <c r="D261"/>
      <c r="E261" s="183" t="s">
        <v>2572</v>
      </c>
      <c r="F261" s="121" t="s">
        <v>2460</v>
      </c>
      <c r="G261" s="121" t="s">
        <v>488</v>
      </c>
      <c r="H261" s="116" t="s">
        <v>349</v>
      </c>
      <c r="I261" s="116" t="s">
        <v>349</v>
      </c>
      <c r="J261" s="116" t="s">
        <v>349</v>
      </c>
      <c r="K261" s="116">
        <v>25</v>
      </c>
      <c r="L261" s="116" t="s">
        <v>349</v>
      </c>
      <c r="M261" s="116" t="s">
        <v>349</v>
      </c>
      <c r="N261" s="116" t="s">
        <v>349</v>
      </c>
      <c r="O261"/>
      <c r="P261" s="116" t="s">
        <v>349</v>
      </c>
      <c r="Q261" s="116" t="s">
        <v>349</v>
      </c>
      <c r="R261" s="137">
        <v>24</v>
      </c>
      <c r="S261" s="135"/>
      <c r="T261" s="116" t="s">
        <v>349</v>
      </c>
      <c r="U261" s="116" t="s">
        <v>349</v>
      </c>
      <c r="V261" s="116" t="s">
        <v>349</v>
      </c>
      <c r="W261" s="116" t="s">
        <v>349</v>
      </c>
      <c r="X261" s="116"/>
      <c r="Y261" s="136"/>
    </row>
    <row r="262" spans="1:25" ht="12.5">
      <c r="A262" s="116" t="s">
        <v>485</v>
      </c>
      <c r="B262" s="116" t="s">
        <v>495</v>
      </c>
      <c r="C262" s="116" t="s">
        <v>2573</v>
      </c>
      <c r="D262"/>
      <c r="E262" s="183" t="s">
        <v>2574</v>
      </c>
      <c r="F262" s="121" t="s">
        <v>491</v>
      </c>
      <c r="G262" s="121" t="s">
        <v>492</v>
      </c>
      <c r="H262" s="116" t="s">
        <v>2079</v>
      </c>
      <c r="I262" s="116" t="s">
        <v>2079</v>
      </c>
      <c r="J262" s="116" t="s">
        <v>2079</v>
      </c>
      <c r="K262" s="116" t="s">
        <v>2079</v>
      </c>
      <c r="L262" s="116" t="s">
        <v>493</v>
      </c>
      <c r="M262" s="116" t="s">
        <v>2079</v>
      </c>
      <c r="N262" s="116" t="s">
        <v>2079</v>
      </c>
      <c r="O262"/>
      <c r="P262" s="116" t="s">
        <v>2079</v>
      </c>
      <c r="Q262" s="116" t="s">
        <v>2079</v>
      </c>
      <c r="R262" s="116" t="s">
        <v>2079</v>
      </c>
      <c r="S262" s="116" t="s">
        <v>2079</v>
      </c>
      <c r="T262" s="116" t="s">
        <v>2079</v>
      </c>
      <c r="U262" s="116" t="s">
        <v>2079</v>
      </c>
      <c r="V262" s="116" t="s">
        <v>2079</v>
      </c>
      <c r="W262" s="116" t="s">
        <v>2079</v>
      </c>
      <c r="X262" s="116" t="s">
        <v>2079</v>
      </c>
      <c r="Y262" s="136"/>
    </row>
    <row r="263" spans="1:25" ht="12.5">
      <c r="A263" s="116" t="s">
        <v>485</v>
      </c>
      <c r="B263" s="116" t="s">
        <v>495</v>
      </c>
      <c r="C263" s="116" t="s">
        <v>2575</v>
      </c>
      <c r="D263"/>
      <c r="E263" s="183" t="s">
        <v>2576</v>
      </c>
      <c r="F263" s="121" t="s">
        <v>487</v>
      </c>
      <c r="G263" s="121" t="s">
        <v>488</v>
      </c>
      <c r="H263" s="116" t="s">
        <v>349</v>
      </c>
      <c r="I263" s="116" t="s">
        <v>349</v>
      </c>
      <c r="J263" s="116" t="s">
        <v>349</v>
      </c>
      <c r="K263" s="116">
        <v>25</v>
      </c>
      <c r="L263" s="116" t="s">
        <v>349</v>
      </c>
      <c r="M263" s="116" t="s">
        <v>349</v>
      </c>
      <c r="N263" s="116" t="s">
        <v>349</v>
      </c>
      <c r="O263"/>
      <c r="P263" s="116" t="s">
        <v>349</v>
      </c>
      <c r="Q263" s="116" t="s">
        <v>349</v>
      </c>
      <c r="R263" s="137">
        <v>24</v>
      </c>
      <c r="S263" s="135"/>
      <c r="T263" s="116" t="s">
        <v>349</v>
      </c>
      <c r="U263" s="116" t="s">
        <v>349</v>
      </c>
      <c r="V263" s="116" t="s">
        <v>349</v>
      </c>
      <c r="W263" s="116" t="s">
        <v>349</v>
      </c>
      <c r="X263" s="116"/>
      <c r="Y263" s="136"/>
    </row>
    <row r="264" spans="1:25" ht="12.5">
      <c r="A264" s="116" t="s">
        <v>485</v>
      </c>
      <c r="B264" s="116" t="s">
        <v>495</v>
      </c>
      <c r="C264" s="116" t="s">
        <v>2577</v>
      </c>
      <c r="D264"/>
      <c r="E264" s="184" t="s">
        <v>2578</v>
      </c>
      <c r="F264" s="170" t="s">
        <v>2042</v>
      </c>
      <c r="G264" s="121" t="s">
        <v>376</v>
      </c>
      <c r="H264" s="116">
        <v>350</v>
      </c>
      <c r="I264" s="116" t="s">
        <v>352</v>
      </c>
      <c r="J264" s="116" t="s">
        <v>346</v>
      </c>
      <c r="K264" s="116">
        <v>25</v>
      </c>
      <c r="L264" s="116">
        <v>5</v>
      </c>
      <c r="M264" s="116" t="s">
        <v>489</v>
      </c>
      <c r="N264" s="116" t="s">
        <v>490</v>
      </c>
      <c r="O264"/>
      <c r="P264" s="116" t="s">
        <v>353</v>
      </c>
      <c r="Q264" s="137" t="s">
        <v>2079</v>
      </c>
      <c r="R264" s="137">
        <v>24</v>
      </c>
      <c r="S264" s="135"/>
      <c r="T264" s="135" t="s">
        <v>490</v>
      </c>
      <c r="U264" s="136" t="s">
        <v>490</v>
      </c>
      <c r="V264" s="136"/>
      <c r="W264" s="136"/>
      <c r="X264" s="116"/>
      <c r="Y264" s="136"/>
    </row>
    <row r="265" spans="1:25" ht="12.5">
      <c r="A265" s="116" t="s">
        <v>485</v>
      </c>
      <c r="B265" s="116" t="s">
        <v>495</v>
      </c>
      <c r="C265" s="116" t="s">
        <v>2579</v>
      </c>
      <c r="D265"/>
      <c r="E265" s="183" t="s">
        <v>2580</v>
      </c>
      <c r="F265" s="121" t="s">
        <v>2460</v>
      </c>
      <c r="G265" s="121" t="s">
        <v>488</v>
      </c>
      <c r="H265" s="116" t="s">
        <v>349</v>
      </c>
      <c r="I265" s="116" t="s">
        <v>349</v>
      </c>
      <c r="J265" s="116" t="s">
        <v>349</v>
      </c>
      <c r="K265" s="116">
        <v>25</v>
      </c>
      <c r="L265" s="116" t="s">
        <v>349</v>
      </c>
      <c r="M265" s="116" t="s">
        <v>349</v>
      </c>
      <c r="N265" s="116" t="s">
        <v>349</v>
      </c>
      <c r="O265"/>
      <c r="P265" s="116" t="s">
        <v>349</v>
      </c>
      <c r="Q265" s="116" t="s">
        <v>349</v>
      </c>
      <c r="R265" s="137">
        <v>24</v>
      </c>
      <c r="S265" s="135"/>
      <c r="T265" s="116" t="s">
        <v>349</v>
      </c>
      <c r="U265" s="116" t="s">
        <v>349</v>
      </c>
      <c r="V265" s="116" t="s">
        <v>349</v>
      </c>
      <c r="W265" s="116" t="s">
        <v>349</v>
      </c>
      <c r="X265" s="116"/>
      <c r="Y265" s="136"/>
    </row>
    <row r="266" spans="1:25" ht="12.5">
      <c r="A266" s="116" t="s">
        <v>485</v>
      </c>
      <c r="B266" s="116" t="s">
        <v>495</v>
      </c>
      <c r="C266" s="116" t="s">
        <v>2581</v>
      </c>
      <c r="D266"/>
      <c r="E266" s="183" t="s">
        <v>2582</v>
      </c>
      <c r="F266" s="121" t="s">
        <v>491</v>
      </c>
      <c r="G266" s="121" t="s">
        <v>492</v>
      </c>
      <c r="H266" s="116" t="s">
        <v>2079</v>
      </c>
      <c r="I266" s="116" t="s">
        <v>2079</v>
      </c>
      <c r="J266" s="116" t="s">
        <v>2079</v>
      </c>
      <c r="K266" s="116" t="s">
        <v>2079</v>
      </c>
      <c r="L266" s="116" t="s">
        <v>493</v>
      </c>
      <c r="M266" s="116" t="s">
        <v>2079</v>
      </c>
      <c r="N266" s="116" t="s">
        <v>2079</v>
      </c>
      <c r="O266"/>
      <c r="P266" s="116" t="s">
        <v>2079</v>
      </c>
      <c r="Q266" s="116" t="s">
        <v>2079</v>
      </c>
      <c r="R266" s="116" t="s">
        <v>2079</v>
      </c>
      <c r="S266" s="116" t="s">
        <v>2079</v>
      </c>
      <c r="T266" s="116" t="s">
        <v>2079</v>
      </c>
      <c r="U266" s="116" t="s">
        <v>2079</v>
      </c>
      <c r="V266" s="116" t="s">
        <v>2079</v>
      </c>
      <c r="W266" s="116" t="s">
        <v>2079</v>
      </c>
      <c r="X266" s="116" t="s">
        <v>2079</v>
      </c>
      <c r="Y266" s="136"/>
    </row>
    <row r="267" spans="1:25" ht="12.5">
      <c r="A267" s="116" t="s">
        <v>485</v>
      </c>
      <c r="B267" s="116" t="s">
        <v>486</v>
      </c>
      <c r="C267" s="116" t="s">
        <v>2583</v>
      </c>
      <c r="D267"/>
      <c r="E267" s="183" t="s">
        <v>2584</v>
      </c>
      <c r="F267" s="121" t="s">
        <v>487</v>
      </c>
      <c r="G267" s="121" t="s">
        <v>488</v>
      </c>
      <c r="H267" s="116" t="s">
        <v>349</v>
      </c>
      <c r="I267" s="116" t="s">
        <v>349</v>
      </c>
      <c r="J267" s="116" t="s">
        <v>349</v>
      </c>
      <c r="K267" s="116">
        <v>25</v>
      </c>
      <c r="L267" s="116" t="s">
        <v>349</v>
      </c>
      <c r="M267" s="116" t="s">
        <v>349</v>
      </c>
      <c r="N267" s="116" t="s">
        <v>349</v>
      </c>
      <c r="O267"/>
      <c r="P267" s="116" t="s">
        <v>349</v>
      </c>
      <c r="Q267" s="116" t="s">
        <v>349</v>
      </c>
      <c r="R267" s="137">
        <v>24</v>
      </c>
      <c r="S267" s="135"/>
      <c r="T267" s="116" t="s">
        <v>349</v>
      </c>
      <c r="U267" s="116" t="s">
        <v>349</v>
      </c>
      <c r="V267" s="116" t="s">
        <v>349</v>
      </c>
      <c r="W267" s="116" t="s">
        <v>349</v>
      </c>
      <c r="X267" s="116"/>
      <c r="Y267" s="136"/>
    </row>
    <row r="268" spans="1:25" ht="12.5">
      <c r="A268" s="116" t="s">
        <v>485</v>
      </c>
      <c r="B268" s="116" t="s">
        <v>486</v>
      </c>
      <c r="C268" s="116" t="s">
        <v>2585</v>
      </c>
      <c r="D268"/>
      <c r="E268" s="184" t="s">
        <v>2586</v>
      </c>
      <c r="F268" s="170" t="s">
        <v>2042</v>
      </c>
      <c r="G268" s="121" t="s">
        <v>376</v>
      </c>
      <c r="H268" s="116">
        <v>350</v>
      </c>
      <c r="I268" s="116" t="s">
        <v>345</v>
      </c>
      <c r="J268" s="116" t="s">
        <v>346</v>
      </c>
      <c r="K268" s="116">
        <v>25</v>
      </c>
      <c r="L268" s="116">
        <v>5</v>
      </c>
      <c r="M268" s="116" t="s">
        <v>489</v>
      </c>
      <c r="N268" s="116" t="s">
        <v>490</v>
      </c>
      <c r="O268"/>
      <c r="P268" s="116" t="s">
        <v>353</v>
      </c>
      <c r="Q268" s="137" t="s">
        <v>2079</v>
      </c>
      <c r="R268" s="137">
        <v>24</v>
      </c>
      <c r="S268" s="135"/>
      <c r="T268" s="135" t="s">
        <v>490</v>
      </c>
      <c r="U268" s="136" t="s">
        <v>490</v>
      </c>
      <c r="V268" s="136"/>
      <c r="W268" s="136"/>
      <c r="X268" s="116"/>
      <c r="Y268" s="136"/>
    </row>
    <row r="269" spans="1:25" ht="12.5">
      <c r="A269" s="116" t="s">
        <v>485</v>
      </c>
      <c r="B269" s="116" t="s">
        <v>486</v>
      </c>
      <c r="C269" s="116" t="s">
        <v>2587</v>
      </c>
      <c r="D269"/>
      <c r="E269" s="183" t="s">
        <v>2588</v>
      </c>
      <c r="F269" s="121" t="s">
        <v>2460</v>
      </c>
      <c r="G269" s="121" t="s">
        <v>488</v>
      </c>
      <c r="H269" s="116" t="s">
        <v>349</v>
      </c>
      <c r="I269" s="116" t="s">
        <v>349</v>
      </c>
      <c r="J269" s="116" t="s">
        <v>349</v>
      </c>
      <c r="K269" s="116">
        <v>25</v>
      </c>
      <c r="L269" s="116" t="s">
        <v>349</v>
      </c>
      <c r="M269" s="116" t="s">
        <v>349</v>
      </c>
      <c r="N269" s="116" t="s">
        <v>349</v>
      </c>
      <c r="O269"/>
      <c r="P269" s="116" t="s">
        <v>349</v>
      </c>
      <c r="Q269" s="116" t="s">
        <v>349</v>
      </c>
      <c r="R269" s="137">
        <v>24</v>
      </c>
      <c r="S269" s="135"/>
      <c r="T269" s="116" t="s">
        <v>349</v>
      </c>
      <c r="U269" s="116" t="s">
        <v>349</v>
      </c>
      <c r="V269" s="116" t="s">
        <v>349</v>
      </c>
      <c r="W269" s="116" t="s">
        <v>349</v>
      </c>
      <c r="X269" s="116"/>
      <c r="Y269" s="136"/>
    </row>
    <row r="270" spans="1:25" ht="12.5">
      <c r="A270" s="116" t="s">
        <v>485</v>
      </c>
      <c r="B270" s="116" t="s">
        <v>486</v>
      </c>
      <c r="C270" s="116" t="s">
        <v>2589</v>
      </c>
      <c r="D270"/>
      <c r="E270" s="183" t="s">
        <v>2590</v>
      </c>
      <c r="F270" s="121" t="s">
        <v>491</v>
      </c>
      <c r="G270" s="121" t="s">
        <v>492</v>
      </c>
      <c r="H270" s="116" t="s">
        <v>2079</v>
      </c>
      <c r="I270" s="116" t="s">
        <v>2079</v>
      </c>
      <c r="J270" s="116" t="s">
        <v>2079</v>
      </c>
      <c r="K270" s="116" t="s">
        <v>2079</v>
      </c>
      <c r="L270" s="116" t="s">
        <v>493</v>
      </c>
      <c r="M270" s="116" t="s">
        <v>2079</v>
      </c>
      <c r="N270" s="116" t="s">
        <v>2079</v>
      </c>
      <c r="O270"/>
      <c r="P270" s="116" t="s">
        <v>2079</v>
      </c>
      <c r="Q270" s="116" t="s">
        <v>2079</v>
      </c>
      <c r="R270" s="116" t="s">
        <v>2079</v>
      </c>
      <c r="S270" s="116" t="s">
        <v>2079</v>
      </c>
      <c r="T270" s="116" t="s">
        <v>2079</v>
      </c>
      <c r="U270" s="116" t="s">
        <v>2079</v>
      </c>
      <c r="V270" s="116" t="s">
        <v>2079</v>
      </c>
      <c r="W270" s="116" t="s">
        <v>2079</v>
      </c>
      <c r="X270" s="116" t="s">
        <v>2079</v>
      </c>
      <c r="Y270" s="136"/>
    </row>
    <row r="271" spans="1:25" ht="12.5">
      <c r="A271" s="116" t="s">
        <v>485</v>
      </c>
      <c r="B271" s="116" t="s">
        <v>486</v>
      </c>
      <c r="C271" s="116" t="s">
        <v>2591</v>
      </c>
      <c r="D271"/>
      <c r="E271" s="183" t="s">
        <v>2592</v>
      </c>
      <c r="F271" s="121" t="s">
        <v>487</v>
      </c>
      <c r="G271" s="121" t="s">
        <v>488</v>
      </c>
      <c r="H271" s="116" t="s">
        <v>349</v>
      </c>
      <c r="I271" s="116" t="s">
        <v>349</v>
      </c>
      <c r="J271" s="116" t="s">
        <v>349</v>
      </c>
      <c r="K271" s="116">
        <v>25</v>
      </c>
      <c r="L271" s="116" t="s">
        <v>349</v>
      </c>
      <c r="M271" s="116" t="s">
        <v>349</v>
      </c>
      <c r="N271" s="116" t="s">
        <v>349</v>
      </c>
      <c r="O271"/>
      <c r="P271" s="116" t="s">
        <v>349</v>
      </c>
      <c r="Q271" s="116" t="s">
        <v>349</v>
      </c>
      <c r="R271" s="137">
        <v>24</v>
      </c>
      <c r="S271" s="135"/>
      <c r="T271" s="116" t="s">
        <v>349</v>
      </c>
      <c r="U271" s="116" t="s">
        <v>349</v>
      </c>
      <c r="V271" s="116" t="s">
        <v>349</v>
      </c>
      <c r="W271" s="116" t="s">
        <v>349</v>
      </c>
      <c r="X271" s="116"/>
      <c r="Y271" s="136"/>
    </row>
    <row r="272" spans="1:25" ht="12.5">
      <c r="A272" s="116" t="s">
        <v>485</v>
      </c>
      <c r="B272" s="116" t="s">
        <v>486</v>
      </c>
      <c r="C272" s="116" t="s">
        <v>2593</v>
      </c>
      <c r="D272"/>
      <c r="E272" s="184" t="s">
        <v>2594</v>
      </c>
      <c r="F272" s="170" t="s">
        <v>2042</v>
      </c>
      <c r="G272" s="121" t="s">
        <v>376</v>
      </c>
      <c r="H272" s="116">
        <v>350</v>
      </c>
      <c r="I272" s="116" t="s">
        <v>345</v>
      </c>
      <c r="J272" s="116" t="s">
        <v>346</v>
      </c>
      <c r="K272" s="116">
        <v>25</v>
      </c>
      <c r="L272" s="116">
        <v>5</v>
      </c>
      <c r="M272" s="116" t="s">
        <v>489</v>
      </c>
      <c r="N272" s="116" t="s">
        <v>490</v>
      </c>
      <c r="O272"/>
      <c r="P272" s="116" t="s">
        <v>353</v>
      </c>
      <c r="Q272" s="137" t="s">
        <v>2079</v>
      </c>
      <c r="R272" s="137">
        <v>24</v>
      </c>
      <c r="S272" s="135"/>
      <c r="T272" s="135" t="s">
        <v>490</v>
      </c>
      <c r="U272" s="136" t="s">
        <v>490</v>
      </c>
      <c r="V272" s="136"/>
      <c r="W272" s="136"/>
      <c r="X272" s="116"/>
      <c r="Y272" s="136"/>
    </row>
    <row r="273" spans="1:25" ht="12.5">
      <c r="A273" s="116" t="s">
        <v>485</v>
      </c>
      <c r="B273" s="116" t="s">
        <v>486</v>
      </c>
      <c r="C273" s="116" t="s">
        <v>2595</v>
      </c>
      <c r="D273"/>
      <c r="E273" s="183" t="s">
        <v>2596</v>
      </c>
      <c r="F273" s="121" t="s">
        <v>2460</v>
      </c>
      <c r="G273" s="121" t="s">
        <v>488</v>
      </c>
      <c r="H273" s="116" t="s">
        <v>349</v>
      </c>
      <c r="I273" s="116" t="s">
        <v>349</v>
      </c>
      <c r="J273" s="116" t="s">
        <v>349</v>
      </c>
      <c r="K273" s="116">
        <v>25</v>
      </c>
      <c r="L273" s="116" t="s">
        <v>349</v>
      </c>
      <c r="M273" s="116" t="s">
        <v>349</v>
      </c>
      <c r="N273" s="116" t="s">
        <v>349</v>
      </c>
      <c r="O273"/>
      <c r="P273" s="116" t="s">
        <v>349</v>
      </c>
      <c r="Q273" s="116" t="s">
        <v>349</v>
      </c>
      <c r="R273" s="137">
        <v>24</v>
      </c>
      <c r="S273" s="135"/>
      <c r="T273" s="116" t="s">
        <v>349</v>
      </c>
      <c r="U273" s="116" t="s">
        <v>349</v>
      </c>
      <c r="V273" s="116" t="s">
        <v>349</v>
      </c>
      <c r="W273" s="116" t="s">
        <v>349</v>
      </c>
      <c r="X273" s="116"/>
      <c r="Y273" s="136"/>
    </row>
    <row r="274" spans="1:25" ht="12.5">
      <c r="A274" s="116" t="s">
        <v>485</v>
      </c>
      <c r="B274" s="116" t="s">
        <v>486</v>
      </c>
      <c r="C274" s="116" t="s">
        <v>2597</v>
      </c>
      <c r="D274"/>
      <c r="E274" s="183" t="s">
        <v>2598</v>
      </c>
      <c r="F274" s="121" t="s">
        <v>491</v>
      </c>
      <c r="G274" s="121" t="s">
        <v>492</v>
      </c>
      <c r="H274" s="116" t="s">
        <v>2079</v>
      </c>
      <c r="I274" s="116" t="s">
        <v>2079</v>
      </c>
      <c r="J274" s="116" t="s">
        <v>2079</v>
      </c>
      <c r="K274" s="116" t="s">
        <v>2079</v>
      </c>
      <c r="L274" s="116" t="s">
        <v>493</v>
      </c>
      <c r="M274" s="116" t="s">
        <v>2079</v>
      </c>
      <c r="N274" s="116" t="s">
        <v>2079</v>
      </c>
      <c r="O274"/>
      <c r="P274" s="116" t="s">
        <v>2079</v>
      </c>
      <c r="Q274" s="116" t="s">
        <v>2079</v>
      </c>
      <c r="R274" s="116" t="s">
        <v>2079</v>
      </c>
      <c r="S274" s="116" t="s">
        <v>2079</v>
      </c>
      <c r="T274" s="116" t="s">
        <v>2079</v>
      </c>
      <c r="U274" s="116" t="s">
        <v>2079</v>
      </c>
      <c r="V274" s="116" t="s">
        <v>2079</v>
      </c>
      <c r="W274" s="116" t="s">
        <v>2079</v>
      </c>
      <c r="X274" s="116" t="s">
        <v>2079</v>
      </c>
      <c r="Y274" s="136"/>
    </row>
    <row r="275" spans="1:25" ht="12.5">
      <c r="A275" s="116" t="s">
        <v>485</v>
      </c>
      <c r="B275" s="116" t="s">
        <v>486</v>
      </c>
      <c r="C275" s="116" t="s">
        <v>2599</v>
      </c>
      <c r="D275"/>
      <c r="E275" s="183" t="s">
        <v>2600</v>
      </c>
      <c r="F275" s="121" t="s">
        <v>487</v>
      </c>
      <c r="G275" s="121" t="s">
        <v>488</v>
      </c>
      <c r="H275" s="116" t="s">
        <v>349</v>
      </c>
      <c r="I275" s="116" t="s">
        <v>349</v>
      </c>
      <c r="J275" s="116" t="s">
        <v>349</v>
      </c>
      <c r="K275" s="116">
        <v>25</v>
      </c>
      <c r="L275" s="116" t="s">
        <v>349</v>
      </c>
      <c r="M275" s="116" t="s">
        <v>349</v>
      </c>
      <c r="N275" s="116" t="s">
        <v>349</v>
      </c>
      <c r="O275"/>
      <c r="P275" s="116" t="s">
        <v>349</v>
      </c>
      <c r="Q275" s="116" t="s">
        <v>349</v>
      </c>
      <c r="R275" s="137">
        <v>24</v>
      </c>
      <c r="S275" s="135"/>
      <c r="T275" s="116" t="s">
        <v>349</v>
      </c>
      <c r="U275" s="116" t="s">
        <v>349</v>
      </c>
      <c r="V275" s="116" t="s">
        <v>349</v>
      </c>
      <c r="W275" s="116" t="s">
        <v>349</v>
      </c>
      <c r="X275" s="116"/>
      <c r="Y275" s="136"/>
    </row>
    <row r="276" spans="1:25" ht="12.5">
      <c r="A276" s="116" t="s">
        <v>485</v>
      </c>
      <c r="B276" s="116" t="s">
        <v>486</v>
      </c>
      <c r="C276" s="116" t="s">
        <v>2601</v>
      </c>
      <c r="D276"/>
      <c r="E276" s="184" t="s">
        <v>2602</v>
      </c>
      <c r="F276" s="170" t="s">
        <v>2042</v>
      </c>
      <c r="G276" s="121" t="s">
        <v>376</v>
      </c>
      <c r="H276" s="116">
        <v>350</v>
      </c>
      <c r="I276" s="116" t="s">
        <v>345</v>
      </c>
      <c r="J276" s="116" t="s">
        <v>346</v>
      </c>
      <c r="K276" s="116">
        <v>25</v>
      </c>
      <c r="L276" s="116">
        <v>5</v>
      </c>
      <c r="M276" s="116" t="s">
        <v>489</v>
      </c>
      <c r="N276" s="116" t="s">
        <v>490</v>
      </c>
      <c r="O276"/>
      <c r="P276" s="116" t="s">
        <v>353</v>
      </c>
      <c r="Q276" s="137" t="s">
        <v>2079</v>
      </c>
      <c r="R276" s="137">
        <v>24</v>
      </c>
      <c r="S276" s="135"/>
      <c r="T276" s="135" t="s">
        <v>490</v>
      </c>
      <c r="U276" s="136" t="s">
        <v>490</v>
      </c>
      <c r="V276" s="136"/>
      <c r="W276" s="136"/>
      <c r="X276" s="116"/>
      <c r="Y276" s="136"/>
    </row>
    <row r="277" spans="1:25" ht="12.5">
      <c r="A277" s="116" t="s">
        <v>485</v>
      </c>
      <c r="B277" s="116" t="s">
        <v>486</v>
      </c>
      <c r="C277" s="116" t="s">
        <v>2603</v>
      </c>
      <c r="D277"/>
      <c r="E277" s="183" t="s">
        <v>2604</v>
      </c>
      <c r="F277" s="121" t="s">
        <v>2460</v>
      </c>
      <c r="G277" s="121" t="s">
        <v>488</v>
      </c>
      <c r="H277" s="116" t="s">
        <v>349</v>
      </c>
      <c r="I277" s="116" t="s">
        <v>349</v>
      </c>
      <c r="J277" s="116" t="s">
        <v>349</v>
      </c>
      <c r="K277" s="116">
        <v>25</v>
      </c>
      <c r="L277" s="116" t="s">
        <v>349</v>
      </c>
      <c r="M277" s="116" t="s">
        <v>349</v>
      </c>
      <c r="N277" s="116" t="s">
        <v>349</v>
      </c>
      <c r="O277"/>
      <c r="P277" s="116" t="s">
        <v>349</v>
      </c>
      <c r="Q277" s="116" t="s">
        <v>349</v>
      </c>
      <c r="R277" s="137">
        <v>24</v>
      </c>
      <c r="S277" s="135"/>
      <c r="T277" s="116" t="s">
        <v>349</v>
      </c>
      <c r="U277" s="116" t="s">
        <v>349</v>
      </c>
      <c r="V277" s="116" t="s">
        <v>349</v>
      </c>
      <c r="W277" s="116" t="s">
        <v>349</v>
      </c>
      <c r="X277" s="116"/>
      <c r="Y277" s="136"/>
    </row>
    <row r="278" spans="1:25" ht="12.5">
      <c r="A278" s="116" t="s">
        <v>485</v>
      </c>
      <c r="B278" s="116" t="s">
        <v>486</v>
      </c>
      <c r="C278" s="116" t="s">
        <v>2605</v>
      </c>
      <c r="D278"/>
      <c r="E278" s="183" t="s">
        <v>2606</v>
      </c>
      <c r="F278" s="121" t="s">
        <v>491</v>
      </c>
      <c r="G278" s="121" t="s">
        <v>492</v>
      </c>
      <c r="H278" s="116" t="s">
        <v>2079</v>
      </c>
      <c r="I278" s="116" t="s">
        <v>2079</v>
      </c>
      <c r="J278" s="116" t="s">
        <v>2079</v>
      </c>
      <c r="K278" s="116" t="s">
        <v>2079</v>
      </c>
      <c r="L278" s="116" t="s">
        <v>493</v>
      </c>
      <c r="M278" s="116" t="s">
        <v>2079</v>
      </c>
      <c r="N278" s="116" t="s">
        <v>2079</v>
      </c>
      <c r="O278"/>
      <c r="P278" s="116" t="s">
        <v>2079</v>
      </c>
      <c r="Q278" s="116" t="s">
        <v>2079</v>
      </c>
      <c r="R278" s="116" t="s">
        <v>2079</v>
      </c>
      <c r="S278" s="116" t="s">
        <v>2079</v>
      </c>
      <c r="T278" s="116" t="s">
        <v>2079</v>
      </c>
      <c r="U278" s="116" t="s">
        <v>2079</v>
      </c>
      <c r="V278" s="116" t="s">
        <v>2079</v>
      </c>
      <c r="W278" s="116" t="s">
        <v>2079</v>
      </c>
      <c r="X278" s="116" t="s">
        <v>2079</v>
      </c>
      <c r="Y278" s="136"/>
    </row>
    <row r="279" spans="1:25" ht="12.5">
      <c r="A279" s="116" t="s">
        <v>485</v>
      </c>
      <c r="B279" s="116" t="s">
        <v>486</v>
      </c>
      <c r="C279" s="116" t="s">
        <v>2607</v>
      </c>
      <c r="D279"/>
      <c r="E279" s="183" t="s">
        <v>2608</v>
      </c>
      <c r="F279" s="121" t="s">
        <v>487</v>
      </c>
      <c r="G279" s="121" t="s">
        <v>488</v>
      </c>
      <c r="H279" s="116" t="s">
        <v>349</v>
      </c>
      <c r="I279" s="116" t="s">
        <v>349</v>
      </c>
      <c r="J279" s="116" t="s">
        <v>349</v>
      </c>
      <c r="K279" s="116">
        <v>25</v>
      </c>
      <c r="L279" s="116" t="s">
        <v>349</v>
      </c>
      <c r="M279" s="116" t="s">
        <v>349</v>
      </c>
      <c r="N279" s="116" t="s">
        <v>349</v>
      </c>
      <c r="O279"/>
      <c r="P279" s="116" t="s">
        <v>349</v>
      </c>
      <c r="Q279" s="116" t="s">
        <v>349</v>
      </c>
      <c r="R279" s="137">
        <v>24</v>
      </c>
      <c r="S279" s="135"/>
      <c r="T279" s="116" t="s">
        <v>349</v>
      </c>
      <c r="U279" s="116" t="s">
        <v>349</v>
      </c>
      <c r="V279" s="116" t="s">
        <v>349</v>
      </c>
      <c r="W279" s="116" t="s">
        <v>349</v>
      </c>
      <c r="X279" s="116"/>
      <c r="Y279" s="136"/>
    </row>
    <row r="280" spans="1:25" ht="12.5">
      <c r="A280" s="116" t="s">
        <v>485</v>
      </c>
      <c r="B280" s="116" t="s">
        <v>486</v>
      </c>
      <c r="C280" s="116" t="s">
        <v>2609</v>
      </c>
      <c r="D280"/>
      <c r="E280" s="184" t="s">
        <v>2610</v>
      </c>
      <c r="F280" s="170" t="s">
        <v>2042</v>
      </c>
      <c r="G280" s="121" t="s">
        <v>376</v>
      </c>
      <c r="H280" s="116">
        <v>350</v>
      </c>
      <c r="I280" s="116" t="s">
        <v>345</v>
      </c>
      <c r="J280" s="116" t="s">
        <v>346</v>
      </c>
      <c r="K280" s="116">
        <v>25</v>
      </c>
      <c r="L280" s="116">
        <v>5</v>
      </c>
      <c r="M280" s="116" t="s">
        <v>489</v>
      </c>
      <c r="N280" s="116" t="s">
        <v>490</v>
      </c>
      <c r="O280"/>
      <c r="P280" s="116" t="s">
        <v>353</v>
      </c>
      <c r="Q280" s="137" t="s">
        <v>2079</v>
      </c>
      <c r="R280" s="137">
        <v>24</v>
      </c>
      <c r="S280" s="135"/>
      <c r="T280" s="135" t="s">
        <v>490</v>
      </c>
      <c r="U280" s="136" t="s">
        <v>490</v>
      </c>
      <c r="V280" s="136"/>
      <c r="W280" s="136"/>
      <c r="X280" s="116"/>
      <c r="Y280" s="136"/>
    </row>
    <row r="281" spans="1:25" ht="12.5">
      <c r="A281" s="116" t="s">
        <v>485</v>
      </c>
      <c r="B281" s="116" t="s">
        <v>486</v>
      </c>
      <c r="C281" s="116" t="s">
        <v>2611</v>
      </c>
      <c r="D281"/>
      <c r="E281" s="183" t="s">
        <v>2612</v>
      </c>
      <c r="F281" s="121" t="s">
        <v>2460</v>
      </c>
      <c r="G281" s="121" t="s">
        <v>488</v>
      </c>
      <c r="H281" s="116" t="s">
        <v>349</v>
      </c>
      <c r="I281" s="116" t="s">
        <v>349</v>
      </c>
      <c r="J281" s="116" t="s">
        <v>349</v>
      </c>
      <c r="K281" s="116">
        <v>25</v>
      </c>
      <c r="L281" s="116" t="s">
        <v>349</v>
      </c>
      <c r="M281" s="116" t="s">
        <v>349</v>
      </c>
      <c r="N281" s="116" t="s">
        <v>349</v>
      </c>
      <c r="O281"/>
      <c r="P281" s="116" t="s">
        <v>349</v>
      </c>
      <c r="Q281" s="116" t="s">
        <v>349</v>
      </c>
      <c r="R281" s="137">
        <v>24</v>
      </c>
      <c r="S281" s="135"/>
      <c r="T281" s="116" t="s">
        <v>349</v>
      </c>
      <c r="U281" s="116" t="s">
        <v>349</v>
      </c>
      <c r="V281" s="116" t="s">
        <v>349</v>
      </c>
      <c r="W281" s="116" t="s">
        <v>349</v>
      </c>
      <c r="X281" s="116"/>
      <c r="Y281" s="136"/>
    </row>
    <row r="282" spans="1:25" ht="12.5">
      <c r="A282" s="116" t="s">
        <v>485</v>
      </c>
      <c r="B282" s="116" t="s">
        <v>486</v>
      </c>
      <c r="C282" s="116" t="s">
        <v>2613</v>
      </c>
      <c r="D282"/>
      <c r="E282" s="183" t="s">
        <v>2614</v>
      </c>
      <c r="F282" s="121" t="s">
        <v>491</v>
      </c>
      <c r="G282" s="121" t="s">
        <v>492</v>
      </c>
      <c r="H282" s="116" t="s">
        <v>2079</v>
      </c>
      <c r="I282" s="116" t="s">
        <v>2079</v>
      </c>
      <c r="J282" s="116" t="s">
        <v>2079</v>
      </c>
      <c r="K282" s="116" t="s">
        <v>2079</v>
      </c>
      <c r="L282" s="116" t="s">
        <v>493</v>
      </c>
      <c r="M282" s="116" t="s">
        <v>2079</v>
      </c>
      <c r="N282" s="116" t="s">
        <v>2079</v>
      </c>
      <c r="O282"/>
      <c r="P282" s="116" t="s">
        <v>2079</v>
      </c>
      <c r="Q282" s="116" t="s">
        <v>2079</v>
      </c>
      <c r="R282" s="116" t="s">
        <v>2079</v>
      </c>
      <c r="S282" s="116" t="s">
        <v>2079</v>
      </c>
      <c r="T282" s="116" t="s">
        <v>2079</v>
      </c>
      <c r="U282" s="116" t="s">
        <v>2079</v>
      </c>
      <c r="V282" s="116" t="s">
        <v>2079</v>
      </c>
      <c r="W282" s="116" t="s">
        <v>2079</v>
      </c>
      <c r="X282" s="116" t="s">
        <v>2079</v>
      </c>
      <c r="Y282" s="136"/>
    </row>
    <row r="283" spans="1:25" ht="12.5">
      <c r="A283" s="116" t="s">
        <v>498</v>
      </c>
      <c r="B283" s="116" t="s">
        <v>370</v>
      </c>
      <c r="C283" s="116" t="s">
        <v>2615</v>
      </c>
      <c r="D283" t="s">
        <v>499</v>
      </c>
      <c r="E283" s="183" t="s">
        <v>2616</v>
      </c>
      <c r="F283" s="121" t="s">
        <v>2042</v>
      </c>
      <c r="G283" s="121" t="s">
        <v>2439</v>
      </c>
      <c r="H283" s="116">
        <v>300</v>
      </c>
      <c r="I283" s="116" t="s">
        <v>345</v>
      </c>
      <c r="J283" s="116" t="s">
        <v>346</v>
      </c>
      <c r="K283" s="116">
        <v>25</v>
      </c>
      <c r="L283" s="116">
        <v>7.5</v>
      </c>
      <c r="M283" s="116" t="s">
        <v>489</v>
      </c>
      <c r="N283" s="116" t="s">
        <v>490</v>
      </c>
      <c r="O283"/>
      <c r="P283" s="116" t="s">
        <v>2043</v>
      </c>
      <c r="Q283" s="137" t="s">
        <v>349</v>
      </c>
      <c r="R283" s="137" t="s">
        <v>500</v>
      </c>
      <c r="S283" s="135">
        <v>12</v>
      </c>
      <c r="T283" s="135" t="s">
        <v>490</v>
      </c>
      <c r="U283" s="136" t="s">
        <v>489</v>
      </c>
      <c r="V283" s="136" t="s">
        <v>349</v>
      </c>
      <c r="W283" s="136" t="s">
        <v>349</v>
      </c>
      <c r="X283" s="136" t="s">
        <v>349</v>
      </c>
      <c r="Y283" s="180">
        <v>91</v>
      </c>
    </row>
    <row r="284" spans="1:25" ht="12.5">
      <c r="A284" s="116" t="s">
        <v>498</v>
      </c>
      <c r="B284" s="116" t="s">
        <v>343</v>
      </c>
      <c r="C284" s="116" t="s">
        <v>2617</v>
      </c>
      <c r="D284" t="s">
        <v>501</v>
      </c>
      <c r="E284" s="183" t="s">
        <v>2618</v>
      </c>
      <c r="F284" s="121" t="s">
        <v>2042</v>
      </c>
      <c r="G284" s="121" t="s">
        <v>2439</v>
      </c>
      <c r="H284" s="116">
        <v>300</v>
      </c>
      <c r="I284" s="116" t="s">
        <v>345</v>
      </c>
      <c r="J284" s="116" t="s">
        <v>346</v>
      </c>
      <c r="K284" s="116">
        <v>25</v>
      </c>
      <c r="L284" s="116">
        <v>7.5</v>
      </c>
      <c r="M284" s="116" t="s">
        <v>489</v>
      </c>
      <c r="N284" s="116" t="s">
        <v>490</v>
      </c>
      <c r="O284"/>
      <c r="P284" s="116" t="s">
        <v>2043</v>
      </c>
      <c r="Q284" s="137" t="s">
        <v>349</v>
      </c>
      <c r="R284" s="137" t="s">
        <v>500</v>
      </c>
      <c r="S284" s="135">
        <v>12</v>
      </c>
      <c r="T284" s="135" t="s">
        <v>490</v>
      </c>
      <c r="U284" s="136" t="s">
        <v>489</v>
      </c>
      <c r="V284" s="136" t="s">
        <v>349</v>
      </c>
      <c r="W284" s="136" t="s">
        <v>349</v>
      </c>
      <c r="X284" s="136" t="s">
        <v>349</v>
      </c>
      <c r="Y284" s="180">
        <v>91</v>
      </c>
    </row>
    <row r="285" spans="1:25" ht="12.5">
      <c r="A285" s="116" t="s">
        <v>498</v>
      </c>
      <c r="B285" s="116" t="s">
        <v>343</v>
      </c>
      <c r="C285" s="116" t="s">
        <v>2619</v>
      </c>
      <c r="D285" t="s">
        <v>502</v>
      </c>
      <c r="E285" s="183" t="s">
        <v>2620</v>
      </c>
      <c r="F285" s="121" t="s">
        <v>2042</v>
      </c>
      <c r="G285" s="121" t="s">
        <v>2439</v>
      </c>
      <c r="H285" s="116">
        <v>300</v>
      </c>
      <c r="I285" s="116" t="s">
        <v>345</v>
      </c>
      <c r="J285" s="116" t="s">
        <v>346</v>
      </c>
      <c r="K285" s="116">
        <v>25</v>
      </c>
      <c r="L285" s="116">
        <v>7.5</v>
      </c>
      <c r="M285" s="116" t="s">
        <v>489</v>
      </c>
      <c r="N285" s="116" t="s">
        <v>490</v>
      </c>
      <c r="O285"/>
      <c r="P285" s="116" t="s">
        <v>2043</v>
      </c>
      <c r="Q285" s="137" t="s">
        <v>349</v>
      </c>
      <c r="R285" s="137" t="s">
        <v>500</v>
      </c>
      <c r="S285" s="135">
        <v>12</v>
      </c>
      <c r="T285" s="135" t="s">
        <v>490</v>
      </c>
      <c r="U285" s="136" t="s">
        <v>489</v>
      </c>
      <c r="V285" s="136" t="s">
        <v>349</v>
      </c>
      <c r="W285" s="136" t="s">
        <v>349</v>
      </c>
      <c r="X285" s="136" t="s">
        <v>349</v>
      </c>
      <c r="Y285" s="180">
        <v>81</v>
      </c>
    </row>
    <row r="286" spans="1:25" ht="12.5">
      <c r="A286" s="116" t="s">
        <v>498</v>
      </c>
      <c r="B286" s="116" t="s">
        <v>503</v>
      </c>
      <c r="C286" s="116" t="s">
        <v>2621</v>
      </c>
      <c r="D286"/>
      <c r="E286" s="183" t="s">
        <v>2622</v>
      </c>
      <c r="F286" s="121" t="s">
        <v>2042</v>
      </c>
      <c r="G286" s="116" t="s">
        <v>2187</v>
      </c>
      <c r="H286" s="116">
        <v>300</v>
      </c>
      <c r="I286" s="116" t="s">
        <v>345</v>
      </c>
      <c r="J286" s="116" t="s">
        <v>346</v>
      </c>
      <c r="K286" s="116">
        <v>25</v>
      </c>
      <c r="L286" s="116">
        <v>5</v>
      </c>
      <c r="M286" s="116" t="s">
        <v>489</v>
      </c>
      <c r="N286" s="116" t="s">
        <v>490</v>
      </c>
      <c r="O286"/>
      <c r="P286" s="116" t="s">
        <v>504</v>
      </c>
      <c r="Q286" s="137" t="s">
        <v>349</v>
      </c>
      <c r="R286" s="137" t="s">
        <v>500</v>
      </c>
      <c r="S286" s="135">
        <v>12</v>
      </c>
      <c r="T286" s="135" t="s">
        <v>490</v>
      </c>
      <c r="U286" s="136" t="s">
        <v>489</v>
      </c>
      <c r="V286" s="136" t="s">
        <v>349</v>
      </c>
      <c r="W286" s="136" t="s">
        <v>349</v>
      </c>
      <c r="X286" s="136" t="s">
        <v>349</v>
      </c>
      <c r="Y286" t="s">
        <v>349</v>
      </c>
    </row>
    <row r="287" spans="1:25" ht="12.5">
      <c r="A287" s="116" t="s">
        <v>498</v>
      </c>
      <c r="B287" s="116" t="s">
        <v>503</v>
      </c>
      <c r="C287" s="116" t="s">
        <v>2623</v>
      </c>
      <c r="D287" t="s">
        <v>505</v>
      </c>
      <c r="E287" s="183" t="s">
        <v>2624</v>
      </c>
      <c r="F287" s="121" t="s">
        <v>2042</v>
      </c>
      <c r="G287" s="121" t="s">
        <v>2439</v>
      </c>
      <c r="H287" s="116">
        <v>350</v>
      </c>
      <c r="I287" s="116" t="s">
        <v>352</v>
      </c>
      <c r="J287" s="116" t="s">
        <v>346</v>
      </c>
      <c r="K287" s="116">
        <v>25</v>
      </c>
      <c r="L287" s="116">
        <v>7.5</v>
      </c>
      <c r="M287" s="116" t="s">
        <v>489</v>
      </c>
      <c r="N287" s="116" t="s">
        <v>490</v>
      </c>
      <c r="O287"/>
      <c r="P287" s="116" t="s">
        <v>353</v>
      </c>
      <c r="Q287" s="137" t="s">
        <v>349</v>
      </c>
      <c r="R287" s="137" t="s">
        <v>500</v>
      </c>
      <c r="S287" s="135">
        <v>12</v>
      </c>
      <c r="T287" s="135" t="s">
        <v>489</v>
      </c>
      <c r="U287" s="136" t="s">
        <v>489</v>
      </c>
      <c r="V287" s="136" t="s">
        <v>349</v>
      </c>
      <c r="W287" s="136" t="s">
        <v>349</v>
      </c>
      <c r="X287" s="136" t="s">
        <v>349</v>
      </c>
      <c r="Y287" s="180">
        <v>82</v>
      </c>
    </row>
    <row r="288" spans="1:25" ht="12.5">
      <c r="A288" s="116" t="s">
        <v>498</v>
      </c>
      <c r="B288" s="116" t="s">
        <v>364</v>
      </c>
      <c r="C288" s="116" t="s">
        <v>2625</v>
      </c>
      <c r="D288" t="s">
        <v>506</v>
      </c>
      <c r="E288" s="183" t="s">
        <v>2626</v>
      </c>
      <c r="F288" s="121" t="s">
        <v>2042</v>
      </c>
      <c r="G288" s="121" t="s">
        <v>2439</v>
      </c>
      <c r="H288" s="116">
        <v>350</v>
      </c>
      <c r="I288" s="116" t="s">
        <v>352</v>
      </c>
      <c r="J288" s="116" t="s">
        <v>346</v>
      </c>
      <c r="K288" s="116">
        <v>25</v>
      </c>
      <c r="L288" s="116">
        <v>5</v>
      </c>
      <c r="M288" s="116" t="s">
        <v>489</v>
      </c>
      <c r="N288" s="116" t="s">
        <v>490</v>
      </c>
      <c r="O288"/>
      <c r="P288" s="116" t="s">
        <v>353</v>
      </c>
      <c r="Q288" s="137" t="s">
        <v>349</v>
      </c>
      <c r="R288" s="137" t="s">
        <v>500</v>
      </c>
      <c r="S288" s="135">
        <v>12</v>
      </c>
      <c r="T288" s="135" t="s">
        <v>489</v>
      </c>
      <c r="U288" s="136" t="s">
        <v>490</v>
      </c>
      <c r="V288" s="136" t="s">
        <v>349</v>
      </c>
      <c r="W288" s="136" t="s">
        <v>349</v>
      </c>
      <c r="X288" s="136" t="s">
        <v>349</v>
      </c>
      <c r="Y288" s="180">
        <v>37</v>
      </c>
    </row>
    <row r="289" spans="1:25" ht="12.5">
      <c r="A289" s="116" t="s">
        <v>498</v>
      </c>
      <c r="B289" s="116" t="s">
        <v>364</v>
      </c>
      <c r="C289" s="116" t="s">
        <v>2627</v>
      </c>
      <c r="D289" t="s">
        <v>507</v>
      </c>
      <c r="E289" s="183" t="s">
        <v>2628</v>
      </c>
      <c r="F289" s="121" t="s">
        <v>2042</v>
      </c>
      <c r="G289" s="121" t="s">
        <v>2439</v>
      </c>
      <c r="H289" s="116">
        <v>350</v>
      </c>
      <c r="I289" s="116" t="s">
        <v>345</v>
      </c>
      <c r="J289" s="116" t="s">
        <v>346</v>
      </c>
      <c r="K289" s="116">
        <v>25</v>
      </c>
      <c r="L289" s="116">
        <v>7.5</v>
      </c>
      <c r="M289" s="116" t="s">
        <v>489</v>
      </c>
      <c r="N289" s="116" t="s">
        <v>490</v>
      </c>
      <c r="O289"/>
      <c r="P289" s="116" t="s">
        <v>353</v>
      </c>
      <c r="Q289" s="137" t="s">
        <v>349</v>
      </c>
      <c r="R289" s="137" t="s">
        <v>500</v>
      </c>
      <c r="S289" s="135">
        <v>12</v>
      </c>
      <c r="T289" s="135" t="s">
        <v>489</v>
      </c>
      <c r="U289" s="136" t="s">
        <v>490</v>
      </c>
      <c r="V289" s="136" t="s">
        <v>349</v>
      </c>
      <c r="W289" s="136" t="s">
        <v>349</v>
      </c>
      <c r="X289" s="136" t="s">
        <v>349</v>
      </c>
      <c r="Y289" s="180">
        <v>65</v>
      </c>
    </row>
    <row r="290" spans="1:25" ht="12.5">
      <c r="A290" s="116" t="s">
        <v>498</v>
      </c>
      <c r="B290" s="116" t="s">
        <v>365</v>
      </c>
      <c r="C290" s="116" t="s">
        <v>2629</v>
      </c>
      <c r="D290" t="s">
        <v>508</v>
      </c>
      <c r="E290" s="183" t="s">
        <v>2630</v>
      </c>
      <c r="F290" s="121" t="s">
        <v>2042</v>
      </c>
      <c r="G290" s="121" t="s">
        <v>2439</v>
      </c>
      <c r="H290" s="116">
        <v>350</v>
      </c>
      <c r="I290" s="116" t="s">
        <v>345</v>
      </c>
      <c r="J290" s="116" t="s">
        <v>346</v>
      </c>
      <c r="K290" s="116">
        <v>25</v>
      </c>
      <c r="L290" s="116">
        <v>7.5</v>
      </c>
      <c r="M290" s="116" t="s">
        <v>489</v>
      </c>
      <c r="N290" s="116" t="s">
        <v>490</v>
      </c>
      <c r="O290"/>
      <c r="P290" s="116" t="s">
        <v>353</v>
      </c>
      <c r="Q290" s="137" t="s">
        <v>349</v>
      </c>
      <c r="R290" s="137" t="s">
        <v>500</v>
      </c>
      <c r="S290" s="135">
        <v>12</v>
      </c>
      <c r="T290" s="135" t="s">
        <v>489</v>
      </c>
      <c r="U290" s="136" t="s">
        <v>489</v>
      </c>
      <c r="V290" s="136" t="s">
        <v>349</v>
      </c>
      <c r="W290" s="136" t="s">
        <v>349</v>
      </c>
      <c r="X290" s="136" t="s">
        <v>349</v>
      </c>
      <c r="Y290" s="180">
        <v>83</v>
      </c>
    </row>
    <row r="291" spans="1:25" ht="12.5">
      <c r="A291" s="116" t="s">
        <v>498</v>
      </c>
      <c r="B291" s="116" t="s">
        <v>365</v>
      </c>
      <c r="C291" s="116" t="s">
        <v>2631</v>
      </c>
      <c r="D291" t="s">
        <v>509</v>
      </c>
      <c r="E291" s="183" t="s">
        <v>2632</v>
      </c>
      <c r="F291" s="121" t="s">
        <v>2042</v>
      </c>
      <c r="G291" s="121" t="s">
        <v>2439</v>
      </c>
      <c r="H291" s="116">
        <v>350</v>
      </c>
      <c r="I291" s="116" t="s">
        <v>345</v>
      </c>
      <c r="J291" s="116" t="s">
        <v>346</v>
      </c>
      <c r="K291" s="116">
        <v>25</v>
      </c>
      <c r="L291" s="116">
        <v>2</v>
      </c>
      <c r="M291" s="116" t="s">
        <v>489</v>
      </c>
      <c r="N291" s="116" t="s">
        <v>490</v>
      </c>
      <c r="O291"/>
      <c r="P291" s="116" t="s">
        <v>353</v>
      </c>
      <c r="Q291" s="137" t="s">
        <v>349</v>
      </c>
      <c r="R291" s="137" t="s">
        <v>500</v>
      </c>
      <c r="S291" s="135">
        <v>36</v>
      </c>
      <c r="T291" s="135" t="s">
        <v>490</v>
      </c>
      <c r="U291" s="136" t="s">
        <v>489</v>
      </c>
      <c r="V291" s="136" t="s">
        <v>349</v>
      </c>
      <c r="W291" s="136" t="s">
        <v>349</v>
      </c>
      <c r="X291" s="136" t="s">
        <v>349</v>
      </c>
      <c r="Y291" s="179">
        <v>9</v>
      </c>
    </row>
    <row r="292" spans="1:25" ht="12.5">
      <c r="A292" s="116" t="s">
        <v>498</v>
      </c>
      <c r="B292" s="116" t="s">
        <v>365</v>
      </c>
      <c r="C292" s="116" t="s">
        <v>2633</v>
      </c>
      <c r="D292" t="s">
        <v>510</v>
      </c>
      <c r="E292" s="183" t="s">
        <v>2634</v>
      </c>
      <c r="F292" s="121" t="s">
        <v>2635</v>
      </c>
      <c r="G292" s="121" t="s">
        <v>511</v>
      </c>
      <c r="H292" s="116">
        <v>350</v>
      </c>
      <c r="I292" s="116" t="s">
        <v>345</v>
      </c>
      <c r="J292" s="116" t="s">
        <v>346</v>
      </c>
      <c r="K292" s="116">
        <v>25</v>
      </c>
      <c r="L292" s="116">
        <v>2</v>
      </c>
      <c r="M292" s="116" t="s">
        <v>489</v>
      </c>
      <c r="N292" s="116" t="s">
        <v>490</v>
      </c>
      <c r="O292"/>
      <c r="P292" s="116" t="s">
        <v>349</v>
      </c>
      <c r="Q292" s="137">
        <v>2.5</v>
      </c>
      <c r="R292" s="137" t="s">
        <v>512</v>
      </c>
      <c r="S292" s="135">
        <v>36</v>
      </c>
      <c r="T292" s="135" t="s">
        <v>490</v>
      </c>
      <c r="U292" s="136" t="s">
        <v>489</v>
      </c>
      <c r="V292" s="136" t="s">
        <v>349</v>
      </c>
      <c r="W292" s="136" t="s">
        <v>349</v>
      </c>
      <c r="X292" s="136" t="s">
        <v>349</v>
      </c>
      <c r="Y292" s="179">
        <v>12</v>
      </c>
    </row>
    <row r="293" spans="1:25" ht="12.5">
      <c r="A293" s="116" t="s">
        <v>498</v>
      </c>
      <c r="B293" s="116" t="s">
        <v>365</v>
      </c>
      <c r="C293" s="116" t="s">
        <v>2636</v>
      </c>
      <c r="D293" t="s">
        <v>510</v>
      </c>
      <c r="E293" s="183" t="s">
        <v>2637</v>
      </c>
      <c r="F293" s="121" t="s">
        <v>2635</v>
      </c>
      <c r="G293" s="121" t="s">
        <v>511</v>
      </c>
      <c r="H293" s="116">
        <v>350</v>
      </c>
      <c r="I293" s="116" t="s">
        <v>345</v>
      </c>
      <c r="J293" s="116" t="s">
        <v>346</v>
      </c>
      <c r="K293" s="116">
        <v>25</v>
      </c>
      <c r="L293" s="116">
        <v>2</v>
      </c>
      <c r="M293" s="116" t="s">
        <v>489</v>
      </c>
      <c r="N293" s="116" t="s">
        <v>490</v>
      </c>
      <c r="O293"/>
      <c r="P293" s="116" t="s">
        <v>349</v>
      </c>
      <c r="Q293" s="137">
        <v>2.5</v>
      </c>
      <c r="R293" s="137">
        <v>36</v>
      </c>
      <c r="S293" s="135">
        <v>36</v>
      </c>
      <c r="T293" s="135" t="s">
        <v>490</v>
      </c>
      <c r="U293" s="136" t="s">
        <v>489</v>
      </c>
      <c r="V293" s="136" t="s">
        <v>349</v>
      </c>
      <c r="W293" s="136" t="s">
        <v>349</v>
      </c>
      <c r="X293" s="136" t="s">
        <v>349</v>
      </c>
      <c r="Y293" s="179">
        <v>0</v>
      </c>
    </row>
    <row r="294" spans="1:25" ht="12.5">
      <c r="A294" s="116" t="s">
        <v>498</v>
      </c>
      <c r="B294" s="116" t="s">
        <v>365</v>
      </c>
      <c r="C294" s="116" t="s">
        <v>2638</v>
      </c>
      <c r="D294" t="s">
        <v>513</v>
      </c>
      <c r="E294" s="183" t="s">
        <v>2639</v>
      </c>
      <c r="F294" s="121" t="s">
        <v>2042</v>
      </c>
      <c r="G294" s="121" t="s">
        <v>2439</v>
      </c>
      <c r="H294" s="116">
        <v>350</v>
      </c>
      <c r="I294" s="116" t="s">
        <v>345</v>
      </c>
      <c r="J294" s="116" t="s">
        <v>346</v>
      </c>
      <c r="K294" s="116">
        <v>25</v>
      </c>
      <c r="L294" s="116">
        <v>2</v>
      </c>
      <c r="M294" s="116" t="s">
        <v>489</v>
      </c>
      <c r="N294" s="116" t="s">
        <v>490</v>
      </c>
      <c r="O294"/>
      <c r="P294" s="116" t="s">
        <v>353</v>
      </c>
      <c r="Q294" s="137" t="s">
        <v>349</v>
      </c>
      <c r="R294" s="137">
        <v>36</v>
      </c>
      <c r="S294" s="135">
        <v>12</v>
      </c>
      <c r="T294" s="135" t="s">
        <v>490</v>
      </c>
      <c r="U294" s="136" t="s">
        <v>489</v>
      </c>
      <c r="V294" s="136" t="s">
        <v>349</v>
      </c>
      <c r="W294" s="136" t="s">
        <v>349</v>
      </c>
      <c r="X294" s="136" t="s">
        <v>349</v>
      </c>
      <c r="Y294" s="180">
        <v>20.666699999999999</v>
      </c>
    </row>
    <row r="295" spans="1:25" ht="12.5">
      <c r="A295" s="116" t="s">
        <v>498</v>
      </c>
      <c r="B295" s="116" t="s">
        <v>365</v>
      </c>
      <c r="C295" s="116" t="s">
        <v>2640</v>
      </c>
      <c r="D295" t="s">
        <v>514</v>
      </c>
      <c r="E295" s="183" t="s">
        <v>2641</v>
      </c>
      <c r="F295" s="121" t="s">
        <v>2042</v>
      </c>
      <c r="G295" s="121" t="s">
        <v>2439</v>
      </c>
      <c r="H295" s="116">
        <v>350</v>
      </c>
      <c r="I295" s="116" t="s">
        <v>345</v>
      </c>
      <c r="J295" s="116" t="s">
        <v>346</v>
      </c>
      <c r="K295" s="116">
        <v>25</v>
      </c>
      <c r="L295" s="116">
        <v>2</v>
      </c>
      <c r="M295" s="116" t="s">
        <v>489</v>
      </c>
      <c r="N295" s="116" t="s">
        <v>490</v>
      </c>
      <c r="O295"/>
      <c r="P295" s="116" t="s">
        <v>353</v>
      </c>
      <c r="Q295" s="137" t="s">
        <v>349</v>
      </c>
      <c r="R295" s="137" t="s">
        <v>500</v>
      </c>
      <c r="S295" s="135">
        <v>12</v>
      </c>
      <c r="T295" s="135" t="s">
        <v>490</v>
      </c>
      <c r="U295" s="136" t="s">
        <v>489</v>
      </c>
      <c r="V295" s="136" t="s">
        <v>349</v>
      </c>
      <c r="W295" s="136" t="s">
        <v>349</v>
      </c>
      <c r="X295" s="136" t="s">
        <v>349</v>
      </c>
      <c r="Y295" s="180">
        <v>20.666699999999999</v>
      </c>
    </row>
    <row r="296" spans="1:25" ht="12.5">
      <c r="A296" s="116" t="s">
        <v>498</v>
      </c>
      <c r="B296" s="116" t="s">
        <v>365</v>
      </c>
      <c r="C296" s="116" t="s">
        <v>2642</v>
      </c>
      <c r="D296" t="s">
        <v>515</v>
      </c>
      <c r="E296" s="183" t="s">
        <v>2643</v>
      </c>
      <c r="F296" s="121" t="s">
        <v>2042</v>
      </c>
      <c r="G296" s="121" t="s">
        <v>2439</v>
      </c>
      <c r="H296" s="116">
        <v>350</v>
      </c>
      <c r="I296" s="116" t="s">
        <v>345</v>
      </c>
      <c r="J296" s="116" t="s">
        <v>346</v>
      </c>
      <c r="K296" s="116">
        <v>25</v>
      </c>
      <c r="L296" s="116">
        <v>2</v>
      </c>
      <c r="M296" s="116" t="s">
        <v>489</v>
      </c>
      <c r="N296" s="116" t="s">
        <v>490</v>
      </c>
      <c r="O296"/>
      <c r="P296" s="116" t="s">
        <v>353</v>
      </c>
      <c r="Q296" s="137" t="s">
        <v>349</v>
      </c>
      <c r="R296" s="137" t="s">
        <v>500</v>
      </c>
      <c r="S296" s="135">
        <v>12</v>
      </c>
      <c r="T296" s="135" t="s">
        <v>490</v>
      </c>
      <c r="U296" s="136" t="s">
        <v>489</v>
      </c>
      <c r="V296" s="136" t="s">
        <v>349</v>
      </c>
      <c r="W296" s="136" t="s">
        <v>349</v>
      </c>
      <c r="X296" s="136" t="s">
        <v>349</v>
      </c>
      <c r="Y296" s="180">
        <v>20.666699999999999</v>
      </c>
    </row>
    <row r="297" spans="1:25" ht="12.5">
      <c r="A297" s="116" t="s">
        <v>498</v>
      </c>
      <c r="B297" s="116" t="s">
        <v>365</v>
      </c>
      <c r="C297" s="116" t="s">
        <v>2644</v>
      </c>
      <c r="D297"/>
      <c r="E297" s="183" t="s">
        <v>2645</v>
      </c>
      <c r="F297" s="121" t="s">
        <v>2042</v>
      </c>
      <c r="G297" s="121" t="s">
        <v>516</v>
      </c>
      <c r="H297" s="116">
        <v>350</v>
      </c>
      <c r="I297" s="116" t="s">
        <v>345</v>
      </c>
      <c r="J297" s="116" t="s">
        <v>346</v>
      </c>
      <c r="K297" s="116">
        <v>25</v>
      </c>
      <c r="L297" s="116">
        <v>2</v>
      </c>
      <c r="M297" s="116" t="s">
        <v>489</v>
      </c>
      <c r="N297" s="116" t="s">
        <v>490</v>
      </c>
      <c r="O297"/>
      <c r="P297" s="116" t="s">
        <v>349</v>
      </c>
      <c r="Q297" s="137" t="s">
        <v>349</v>
      </c>
      <c r="R297" s="137" t="s">
        <v>349</v>
      </c>
      <c r="S297" s="137" t="s">
        <v>349</v>
      </c>
      <c r="T297" s="135" t="s">
        <v>490</v>
      </c>
      <c r="U297" s="136" t="s">
        <v>489</v>
      </c>
      <c r="V297" s="136" t="s">
        <v>349</v>
      </c>
      <c r="W297" s="136" t="s">
        <v>349</v>
      </c>
      <c r="X297" s="136" t="s">
        <v>349</v>
      </c>
      <c r="Y297" s="136"/>
    </row>
    <row r="298" spans="1:25" ht="12.5">
      <c r="A298" s="116" t="s">
        <v>498</v>
      </c>
      <c r="B298" s="116" t="s">
        <v>365</v>
      </c>
      <c r="C298" s="116" t="s">
        <v>2646</v>
      </c>
      <c r="D298"/>
      <c r="E298" s="183" t="s">
        <v>2647</v>
      </c>
      <c r="F298" s="121" t="s">
        <v>2042</v>
      </c>
      <c r="G298" s="121" t="s">
        <v>516</v>
      </c>
      <c r="H298" s="116">
        <v>350</v>
      </c>
      <c r="I298" s="116" t="s">
        <v>345</v>
      </c>
      <c r="J298" s="116" t="s">
        <v>346</v>
      </c>
      <c r="K298" s="116">
        <v>25</v>
      </c>
      <c r="L298" s="116">
        <v>2</v>
      </c>
      <c r="M298" s="116" t="s">
        <v>489</v>
      </c>
      <c r="N298" s="116" t="s">
        <v>490</v>
      </c>
      <c r="O298"/>
      <c r="P298" s="116" t="s">
        <v>349</v>
      </c>
      <c r="Q298" s="137" t="s">
        <v>349</v>
      </c>
      <c r="R298" s="137" t="s">
        <v>349</v>
      </c>
      <c r="S298" s="137" t="s">
        <v>349</v>
      </c>
      <c r="T298" s="135" t="s">
        <v>490</v>
      </c>
      <c r="U298" s="136" t="s">
        <v>489</v>
      </c>
      <c r="V298" s="136" t="s">
        <v>349</v>
      </c>
      <c r="W298" s="136" t="s">
        <v>349</v>
      </c>
      <c r="X298" s="136" t="s">
        <v>349</v>
      </c>
      <c r="Y298" s="136"/>
    </row>
    <row r="299" spans="1:25" ht="12.5">
      <c r="A299" s="116" t="s">
        <v>498</v>
      </c>
      <c r="B299" s="116" t="s">
        <v>365</v>
      </c>
      <c r="C299" s="116" t="s">
        <v>2648</v>
      </c>
      <c r="D299"/>
      <c r="E299" s="183" t="s">
        <v>2649</v>
      </c>
      <c r="F299" s="121" t="s">
        <v>2042</v>
      </c>
      <c r="G299" s="121" t="s">
        <v>516</v>
      </c>
      <c r="H299" s="116">
        <v>350</v>
      </c>
      <c r="I299" s="116" t="s">
        <v>345</v>
      </c>
      <c r="J299" s="116" t="s">
        <v>346</v>
      </c>
      <c r="K299" s="116">
        <v>25</v>
      </c>
      <c r="L299" s="116">
        <v>2</v>
      </c>
      <c r="M299" s="116" t="s">
        <v>489</v>
      </c>
      <c r="N299" s="116" t="s">
        <v>490</v>
      </c>
      <c r="O299"/>
      <c r="P299" s="116" t="s">
        <v>349</v>
      </c>
      <c r="Q299" s="137" t="s">
        <v>349</v>
      </c>
      <c r="R299" s="137" t="s">
        <v>349</v>
      </c>
      <c r="S299" s="137" t="s">
        <v>349</v>
      </c>
      <c r="T299" s="135" t="s">
        <v>490</v>
      </c>
      <c r="U299" s="136" t="s">
        <v>489</v>
      </c>
      <c r="V299" s="136" t="s">
        <v>349</v>
      </c>
      <c r="W299" s="136" t="s">
        <v>349</v>
      </c>
      <c r="X299" s="136" t="s">
        <v>349</v>
      </c>
      <c r="Y299" s="136"/>
    </row>
    <row r="300" spans="1:25" ht="12.5">
      <c r="A300" s="116" t="s">
        <v>498</v>
      </c>
      <c r="B300" s="116" t="s">
        <v>365</v>
      </c>
      <c r="C300" s="116" t="s">
        <v>2650</v>
      </c>
      <c r="D300"/>
      <c r="E300" s="183" t="s">
        <v>2651</v>
      </c>
      <c r="F300" s="121" t="s">
        <v>2042</v>
      </c>
      <c r="G300" s="121" t="s">
        <v>516</v>
      </c>
      <c r="H300" s="116">
        <v>350</v>
      </c>
      <c r="I300" s="116" t="s">
        <v>345</v>
      </c>
      <c r="J300" s="116" t="s">
        <v>346</v>
      </c>
      <c r="K300" s="116">
        <v>25</v>
      </c>
      <c r="L300" s="116">
        <v>2</v>
      </c>
      <c r="M300" s="116" t="s">
        <v>489</v>
      </c>
      <c r="N300" s="116" t="s">
        <v>490</v>
      </c>
      <c r="O300"/>
      <c r="P300" s="116" t="s">
        <v>349</v>
      </c>
      <c r="Q300" s="137" t="s">
        <v>349</v>
      </c>
      <c r="R300" s="137" t="s">
        <v>349</v>
      </c>
      <c r="S300" s="137" t="s">
        <v>349</v>
      </c>
      <c r="T300" s="135" t="s">
        <v>490</v>
      </c>
      <c r="U300" s="136" t="s">
        <v>489</v>
      </c>
      <c r="V300" s="136" t="s">
        <v>349</v>
      </c>
      <c r="W300" s="136" t="s">
        <v>349</v>
      </c>
      <c r="X300" s="136" t="s">
        <v>349</v>
      </c>
      <c r="Y300" s="136"/>
    </row>
    <row r="301" spans="1:25" ht="12.5">
      <c r="A301" s="116" t="s">
        <v>498</v>
      </c>
      <c r="B301" s="116" t="s">
        <v>366</v>
      </c>
      <c r="C301" s="116" t="s">
        <v>2652</v>
      </c>
      <c r="D301" t="s">
        <v>517</v>
      </c>
      <c r="E301" s="183" t="s">
        <v>2653</v>
      </c>
      <c r="F301" s="121" t="s">
        <v>2042</v>
      </c>
      <c r="G301" s="121" t="s">
        <v>2439</v>
      </c>
      <c r="H301" s="116">
        <v>350</v>
      </c>
      <c r="I301" s="116" t="s">
        <v>345</v>
      </c>
      <c r="J301" s="116" t="s">
        <v>346</v>
      </c>
      <c r="K301" s="116">
        <v>25</v>
      </c>
      <c r="L301" s="116">
        <v>7.5</v>
      </c>
      <c r="M301" s="116" t="s">
        <v>489</v>
      </c>
      <c r="N301" s="116" t="s">
        <v>490</v>
      </c>
      <c r="O301"/>
      <c r="P301" s="116" t="s">
        <v>353</v>
      </c>
      <c r="Q301" s="137" t="s">
        <v>349</v>
      </c>
      <c r="R301" s="137" t="s">
        <v>500</v>
      </c>
      <c r="S301" s="135">
        <v>12</v>
      </c>
      <c r="T301" s="135" t="s">
        <v>490</v>
      </c>
      <c r="U301" s="136" t="s">
        <v>489</v>
      </c>
      <c r="V301" s="136" t="s">
        <v>349</v>
      </c>
      <c r="W301" s="136" t="s">
        <v>349</v>
      </c>
      <c r="X301" s="136" t="s">
        <v>349</v>
      </c>
      <c r="Y301" s="180">
        <v>76.583299999999994</v>
      </c>
    </row>
    <row r="302" spans="1:25" ht="12.5">
      <c r="A302" s="116" t="s">
        <v>498</v>
      </c>
      <c r="B302" s="116" t="s">
        <v>366</v>
      </c>
      <c r="C302" s="116" t="s">
        <v>2654</v>
      </c>
      <c r="D302"/>
      <c r="E302" s="183" t="s">
        <v>2655</v>
      </c>
      <c r="F302" s="121" t="s">
        <v>2042</v>
      </c>
      <c r="G302" s="121" t="s">
        <v>2187</v>
      </c>
      <c r="H302" s="116">
        <v>350</v>
      </c>
      <c r="I302" s="116" t="s">
        <v>352</v>
      </c>
      <c r="J302" s="116" t="s">
        <v>346</v>
      </c>
      <c r="K302" s="116">
        <v>25</v>
      </c>
      <c r="L302" s="116">
        <v>5</v>
      </c>
      <c r="M302" s="116" t="s">
        <v>489</v>
      </c>
      <c r="N302" s="116" t="s">
        <v>490</v>
      </c>
      <c r="O302"/>
      <c r="P302" s="116" t="s">
        <v>504</v>
      </c>
      <c r="Q302" s="137" t="s">
        <v>349</v>
      </c>
      <c r="R302" s="137" t="s">
        <v>500</v>
      </c>
      <c r="S302" s="135">
        <v>12</v>
      </c>
      <c r="T302" s="135" t="s">
        <v>490</v>
      </c>
      <c r="U302" s="136" t="s">
        <v>489</v>
      </c>
      <c r="V302" s="136" t="s">
        <v>349</v>
      </c>
      <c r="W302" s="136" t="s">
        <v>349</v>
      </c>
      <c r="X302" s="136" t="s">
        <v>349</v>
      </c>
      <c r="Y302">
        <v>9</v>
      </c>
    </row>
    <row r="303" spans="1:25" ht="12.5">
      <c r="A303" s="116" t="s">
        <v>498</v>
      </c>
      <c r="B303" s="116" t="s">
        <v>366</v>
      </c>
      <c r="C303" s="116" t="s">
        <v>2656</v>
      </c>
      <c r="D303" t="s">
        <v>518</v>
      </c>
      <c r="E303" s="183" t="s">
        <v>2657</v>
      </c>
      <c r="F303" s="121" t="s">
        <v>2042</v>
      </c>
      <c r="G303" s="121" t="s">
        <v>2439</v>
      </c>
      <c r="H303" s="116">
        <v>350</v>
      </c>
      <c r="I303" s="116" t="s">
        <v>345</v>
      </c>
      <c r="J303" s="116" t="s">
        <v>346</v>
      </c>
      <c r="K303" s="116">
        <v>25</v>
      </c>
      <c r="L303" s="116">
        <v>2</v>
      </c>
      <c r="M303" s="116" t="s">
        <v>489</v>
      </c>
      <c r="N303" s="116" t="s">
        <v>490</v>
      </c>
      <c r="O303"/>
      <c r="P303" s="116" t="s">
        <v>353</v>
      </c>
      <c r="Q303" s="137" t="s">
        <v>349</v>
      </c>
      <c r="R303" s="137" t="s">
        <v>500</v>
      </c>
      <c r="S303" s="135">
        <v>36</v>
      </c>
      <c r="T303" s="135" t="s">
        <v>490</v>
      </c>
      <c r="U303" s="136" t="s">
        <v>489</v>
      </c>
      <c r="V303" s="136" t="s">
        <v>349</v>
      </c>
      <c r="W303" s="136" t="s">
        <v>349</v>
      </c>
      <c r="X303" s="136" t="s">
        <v>349</v>
      </c>
      <c r="Y303" s="180">
        <v>9</v>
      </c>
    </row>
    <row r="304" spans="1:25" ht="12.5">
      <c r="A304" s="116" t="s">
        <v>498</v>
      </c>
      <c r="B304" s="116" t="s">
        <v>366</v>
      </c>
      <c r="C304" s="116" t="s">
        <v>2658</v>
      </c>
      <c r="D304" t="s">
        <v>519</v>
      </c>
      <c r="E304" s="183" t="s">
        <v>2659</v>
      </c>
      <c r="F304" s="121" t="s">
        <v>2635</v>
      </c>
      <c r="G304" s="121" t="s">
        <v>511</v>
      </c>
      <c r="H304" s="116">
        <v>350</v>
      </c>
      <c r="I304" s="116" t="s">
        <v>345</v>
      </c>
      <c r="J304" s="116" t="s">
        <v>346</v>
      </c>
      <c r="K304" s="116">
        <v>25</v>
      </c>
      <c r="L304" s="116">
        <v>2</v>
      </c>
      <c r="M304" s="116" t="s">
        <v>489</v>
      </c>
      <c r="N304" s="116" t="s">
        <v>490</v>
      </c>
      <c r="O304"/>
      <c r="P304" s="116" t="s">
        <v>349</v>
      </c>
      <c r="Q304" s="137">
        <v>2.5</v>
      </c>
      <c r="R304" s="137" t="s">
        <v>512</v>
      </c>
      <c r="S304" s="135">
        <v>36</v>
      </c>
      <c r="T304" s="135" t="s">
        <v>490</v>
      </c>
      <c r="U304" s="136" t="s">
        <v>489</v>
      </c>
      <c r="V304" s="136" t="s">
        <v>349</v>
      </c>
      <c r="W304" s="136" t="s">
        <v>349</v>
      </c>
      <c r="X304" s="136" t="s">
        <v>349</v>
      </c>
      <c r="Y304" s="179">
        <v>12</v>
      </c>
    </row>
    <row r="305" spans="1:25" ht="12.5">
      <c r="A305" s="116" t="s">
        <v>498</v>
      </c>
      <c r="B305" s="116" t="s">
        <v>366</v>
      </c>
      <c r="C305" s="116" t="s">
        <v>2660</v>
      </c>
      <c r="D305" t="s">
        <v>519</v>
      </c>
      <c r="E305" s="183" t="s">
        <v>2661</v>
      </c>
      <c r="F305" s="121" t="s">
        <v>2635</v>
      </c>
      <c r="G305" s="121" t="s">
        <v>511</v>
      </c>
      <c r="H305" s="116">
        <v>350</v>
      </c>
      <c r="I305" s="116" t="s">
        <v>345</v>
      </c>
      <c r="J305" s="116" t="s">
        <v>346</v>
      </c>
      <c r="K305" s="116">
        <v>25</v>
      </c>
      <c r="L305" s="116">
        <v>2</v>
      </c>
      <c r="M305" s="116" t="s">
        <v>489</v>
      </c>
      <c r="N305" s="116" t="s">
        <v>490</v>
      </c>
      <c r="O305"/>
      <c r="P305" s="116" t="s">
        <v>349</v>
      </c>
      <c r="Q305" s="137">
        <v>2.5</v>
      </c>
      <c r="R305" s="137">
        <v>36</v>
      </c>
      <c r="S305" s="135">
        <v>36</v>
      </c>
      <c r="T305" s="135" t="s">
        <v>490</v>
      </c>
      <c r="U305" s="136" t="s">
        <v>489</v>
      </c>
      <c r="V305" s="136" t="s">
        <v>349</v>
      </c>
      <c r="W305" s="136" t="s">
        <v>349</v>
      </c>
      <c r="X305" s="136" t="s">
        <v>349</v>
      </c>
      <c r="Y305" s="180">
        <v>0</v>
      </c>
    </row>
    <row r="306" spans="1:25" ht="12.5">
      <c r="A306" s="116" t="s">
        <v>498</v>
      </c>
      <c r="B306" s="116" t="s">
        <v>366</v>
      </c>
      <c r="C306" s="116" t="s">
        <v>2662</v>
      </c>
      <c r="D306" t="s">
        <v>520</v>
      </c>
      <c r="E306" s="183" t="s">
        <v>2663</v>
      </c>
      <c r="F306" s="121" t="s">
        <v>2042</v>
      </c>
      <c r="G306" s="121" t="s">
        <v>2439</v>
      </c>
      <c r="H306" s="116">
        <v>300</v>
      </c>
      <c r="I306" s="116" t="s">
        <v>345</v>
      </c>
      <c r="J306" s="116" t="s">
        <v>346</v>
      </c>
      <c r="K306" s="116">
        <v>25</v>
      </c>
      <c r="L306" s="116">
        <v>2</v>
      </c>
      <c r="M306" s="116" t="s">
        <v>489</v>
      </c>
      <c r="N306" s="116" t="s">
        <v>490</v>
      </c>
      <c r="O306"/>
      <c r="P306" s="116" t="s">
        <v>353</v>
      </c>
      <c r="Q306" s="137" t="s">
        <v>349</v>
      </c>
      <c r="R306" s="137">
        <v>36</v>
      </c>
      <c r="S306" s="135">
        <v>12</v>
      </c>
      <c r="T306" s="135" t="s">
        <v>490</v>
      </c>
      <c r="U306" s="136" t="s">
        <v>489</v>
      </c>
      <c r="V306" s="136" t="s">
        <v>349</v>
      </c>
      <c r="W306" s="136" t="s">
        <v>349</v>
      </c>
      <c r="X306" s="136" t="s">
        <v>349</v>
      </c>
      <c r="Y306" s="179">
        <v>21</v>
      </c>
    </row>
    <row r="307" spans="1:25" ht="12.5">
      <c r="A307" s="116" t="s">
        <v>498</v>
      </c>
      <c r="B307" s="116" t="s">
        <v>366</v>
      </c>
      <c r="C307" s="116" t="s">
        <v>2664</v>
      </c>
      <c r="D307"/>
      <c r="E307" s="183" t="s">
        <v>2665</v>
      </c>
      <c r="F307" s="121" t="s">
        <v>2635</v>
      </c>
      <c r="G307" s="121" t="s">
        <v>521</v>
      </c>
      <c r="H307" s="116">
        <v>300</v>
      </c>
      <c r="I307" s="116" t="s">
        <v>352</v>
      </c>
      <c r="J307" s="116" t="s">
        <v>346</v>
      </c>
      <c r="K307" s="116">
        <v>25</v>
      </c>
      <c r="L307" s="116">
        <v>5</v>
      </c>
      <c r="M307" s="116" t="s">
        <v>489</v>
      </c>
      <c r="N307" s="116" t="s">
        <v>490</v>
      </c>
      <c r="O307"/>
      <c r="P307" s="116" t="s">
        <v>349</v>
      </c>
      <c r="Q307" s="171"/>
      <c r="R307" s="137" t="s">
        <v>522</v>
      </c>
      <c r="S307" s="135">
        <v>17</v>
      </c>
      <c r="T307" s="135" t="s">
        <v>490</v>
      </c>
      <c r="U307" s="136" t="s">
        <v>489</v>
      </c>
      <c r="V307" s="136" t="s">
        <v>349</v>
      </c>
      <c r="W307" s="136" t="s">
        <v>349</v>
      </c>
      <c r="X307" s="136" t="s">
        <v>349</v>
      </c>
      <c r="Y307" s="136"/>
    </row>
    <row r="308" spans="1:25" ht="12.5">
      <c r="A308" s="116" t="s">
        <v>498</v>
      </c>
      <c r="B308" s="116" t="s">
        <v>366</v>
      </c>
      <c r="C308" s="116" t="s">
        <v>2666</v>
      </c>
      <c r="D308"/>
      <c r="E308" s="183" t="s">
        <v>2667</v>
      </c>
      <c r="F308" s="121" t="s">
        <v>2668</v>
      </c>
      <c r="G308" s="121" t="s">
        <v>2669</v>
      </c>
      <c r="H308" s="116">
        <v>320</v>
      </c>
      <c r="I308" s="116" t="s">
        <v>345</v>
      </c>
      <c r="J308" s="116" t="s">
        <v>346</v>
      </c>
      <c r="K308" s="116">
        <v>25</v>
      </c>
      <c r="L308" s="116">
        <v>2</v>
      </c>
      <c r="M308" s="116" t="s">
        <v>489</v>
      </c>
      <c r="N308" s="116" t="s">
        <v>490</v>
      </c>
      <c r="O308"/>
      <c r="P308" s="137" t="s">
        <v>2195</v>
      </c>
      <c r="Q308" s="137" t="s">
        <v>349</v>
      </c>
      <c r="R308" s="137" t="s">
        <v>500</v>
      </c>
      <c r="S308" s="135">
        <v>12</v>
      </c>
      <c r="T308" s="135" t="s">
        <v>490</v>
      </c>
      <c r="U308" s="136" t="s">
        <v>489</v>
      </c>
      <c r="V308" s="136" t="s">
        <v>349</v>
      </c>
      <c r="W308" s="136" t="s">
        <v>349</v>
      </c>
      <c r="X308" s="136" t="s">
        <v>349</v>
      </c>
      <c r="Y308">
        <v>12</v>
      </c>
    </row>
    <row r="309" spans="1:25" ht="12.5">
      <c r="A309" s="116" t="s">
        <v>498</v>
      </c>
      <c r="B309" s="116" t="s">
        <v>366</v>
      </c>
      <c r="C309" s="116" t="s">
        <v>2670</v>
      </c>
      <c r="D309" t="s">
        <v>523</v>
      </c>
      <c r="E309" s="183" t="s">
        <v>2671</v>
      </c>
      <c r="F309" s="121" t="s">
        <v>2042</v>
      </c>
      <c r="G309" s="121" t="s">
        <v>2439</v>
      </c>
      <c r="H309" s="116">
        <v>300</v>
      </c>
      <c r="I309" s="116" t="s">
        <v>345</v>
      </c>
      <c r="J309" s="116" t="s">
        <v>346</v>
      </c>
      <c r="K309" s="116">
        <v>25</v>
      </c>
      <c r="L309" s="116">
        <v>2</v>
      </c>
      <c r="M309" s="116" t="s">
        <v>489</v>
      </c>
      <c r="N309" s="116" t="s">
        <v>490</v>
      </c>
      <c r="O309"/>
      <c r="P309" s="116" t="s">
        <v>353</v>
      </c>
      <c r="Q309" s="137" t="s">
        <v>349</v>
      </c>
      <c r="R309" s="137" t="s">
        <v>500</v>
      </c>
      <c r="S309" s="135">
        <v>12</v>
      </c>
      <c r="T309" s="135" t="s">
        <v>490</v>
      </c>
      <c r="U309" s="136" t="s">
        <v>489</v>
      </c>
      <c r="V309" s="136" t="s">
        <v>349</v>
      </c>
      <c r="W309" s="136" t="s">
        <v>349</v>
      </c>
      <c r="X309" s="136" t="s">
        <v>349</v>
      </c>
      <c r="Y309" s="180">
        <v>10.083299999999999</v>
      </c>
    </row>
    <row r="310" spans="1:25" ht="12.5">
      <c r="A310" s="116" t="s">
        <v>498</v>
      </c>
      <c r="B310" s="116" t="s">
        <v>368</v>
      </c>
      <c r="C310" s="116" t="s">
        <v>2672</v>
      </c>
      <c r="D310"/>
      <c r="E310" s="183" t="s">
        <v>2673</v>
      </c>
      <c r="F310" s="121" t="s">
        <v>2042</v>
      </c>
      <c r="G310" s="121" t="s">
        <v>2202</v>
      </c>
      <c r="H310" s="116">
        <v>300</v>
      </c>
      <c r="I310" s="116" t="s">
        <v>345</v>
      </c>
      <c r="J310" s="116" t="s">
        <v>346</v>
      </c>
      <c r="K310" s="116">
        <v>25</v>
      </c>
      <c r="L310" s="116">
        <v>5</v>
      </c>
      <c r="M310" s="116" t="s">
        <v>489</v>
      </c>
      <c r="N310" s="116" t="s">
        <v>490</v>
      </c>
      <c r="O310"/>
      <c r="P310" s="116" t="s">
        <v>504</v>
      </c>
      <c r="Q310" s="137" t="s">
        <v>349</v>
      </c>
      <c r="R310" s="137" t="s">
        <v>500</v>
      </c>
      <c r="S310" s="135">
        <v>12</v>
      </c>
      <c r="T310" s="135" t="s">
        <v>490</v>
      </c>
      <c r="U310" s="136" t="s">
        <v>489</v>
      </c>
      <c r="V310" s="136" t="s">
        <v>349</v>
      </c>
      <c r="W310" s="136" t="s">
        <v>349</v>
      </c>
      <c r="X310" s="136" t="s">
        <v>349</v>
      </c>
      <c r="Y310">
        <v>10</v>
      </c>
    </row>
    <row r="311" spans="1:25" ht="12.5">
      <c r="A311" s="116" t="s">
        <v>498</v>
      </c>
      <c r="B311" s="116" t="s">
        <v>368</v>
      </c>
      <c r="C311" s="116" t="s">
        <v>2674</v>
      </c>
      <c r="D311" t="s">
        <v>524</v>
      </c>
      <c r="E311" s="183" t="s">
        <v>2675</v>
      </c>
      <c r="F311" s="121" t="s">
        <v>2042</v>
      </c>
      <c r="G311" s="121" t="s">
        <v>2439</v>
      </c>
      <c r="H311" s="116">
        <v>300</v>
      </c>
      <c r="I311" s="116" t="s">
        <v>345</v>
      </c>
      <c r="J311" s="116" t="s">
        <v>346</v>
      </c>
      <c r="K311" s="116">
        <v>25</v>
      </c>
      <c r="L311" s="116">
        <v>2</v>
      </c>
      <c r="M311" s="116" t="s">
        <v>489</v>
      </c>
      <c r="N311" s="116" t="s">
        <v>490</v>
      </c>
      <c r="O311"/>
      <c r="P311" s="116" t="s">
        <v>353</v>
      </c>
      <c r="Q311" s="137" t="s">
        <v>349</v>
      </c>
      <c r="R311" s="137" t="s">
        <v>500</v>
      </c>
      <c r="S311" s="135" t="s">
        <v>512</v>
      </c>
      <c r="T311" s="135" t="s">
        <v>490</v>
      </c>
      <c r="U311" s="136" t="s">
        <v>489</v>
      </c>
      <c r="V311" s="136" t="s">
        <v>349</v>
      </c>
      <c r="W311" s="136" t="s">
        <v>349</v>
      </c>
      <c r="X311" s="136" t="s">
        <v>349</v>
      </c>
      <c r="Y311" s="180">
        <v>10</v>
      </c>
    </row>
    <row r="312" spans="1:25" ht="12.5">
      <c r="A312" s="116" t="s">
        <v>498</v>
      </c>
      <c r="B312" s="116" t="s">
        <v>368</v>
      </c>
      <c r="C312" s="116" t="s">
        <v>2676</v>
      </c>
      <c r="D312" t="s">
        <v>525</v>
      </c>
      <c r="E312" s="183" t="s">
        <v>2677</v>
      </c>
      <c r="F312" s="121" t="s">
        <v>2635</v>
      </c>
      <c r="G312" s="121" t="s">
        <v>511</v>
      </c>
      <c r="H312" s="116">
        <v>250</v>
      </c>
      <c r="I312" s="116" t="s">
        <v>352</v>
      </c>
      <c r="J312" s="116" t="s">
        <v>346</v>
      </c>
      <c r="K312" s="116">
        <v>25</v>
      </c>
      <c r="L312" s="116">
        <v>2</v>
      </c>
      <c r="M312" s="116" t="s">
        <v>489</v>
      </c>
      <c r="N312" s="116" t="s">
        <v>490</v>
      </c>
      <c r="O312"/>
      <c r="P312" s="116" t="s">
        <v>349</v>
      </c>
      <c r="Q312" s="137">
        <v>2.5</v>
      </c>
      <c r="R312" s="137" t="s">
        <v>512</v>
      </c>
      <c r="S312" s="135">
        <v>36</v>
      </c>
      <c r="T312" s="135" t="s">
        <v>490</v>
      </c>
      <c r="U312" s="136" t="s">
        <v>489</v>
      </c>
      <c r="V312" s="136" t="s">
        <v>349</v>
      </c>
      <c r="W312" s="136" t="s">
        <v>349</v>
      </c>
      <c r="X312" s="136" t="s">
        <v>349</v>
      </c>
      <c r="Y312" s="179">
        <v>12</v>
      </c>
    </row>
    <row r="313" spans="1:25" ht="12.5">
      <c r="A313" s="116" t="s">
        <v>498</v>
      </c>
      <c r="B313" s="116" t="s">
        <v>368</v>
      </c>
      <c r="C313" s="116" t="s">
        <v>2678</v>
      </c>
      <c r="D313" t="s">
        <v>525</v>
      </c>
      <c r="E313" s="183" t="s">
        <v>2679</v>
      </c>
      <c r="F313" s="121" t="s">
        <v>2635</v>
      </c>
      <c r="G313" s="121" t="s">
        <v>511</v>
      </c>
      <c r="H313" s="116">
        <v>250</v>
      </c>
      <c r="I313" s="116" t="s">
        <v>352</v>
      </c>
      <c r="J313" s="116" t="s">
        <v>346</v>
      </c>
      <c r="K313" s="116">
        <v>25</v>
      </c>
      <c r="L313" s="116">
        <v>2</v>
      </c>
      <c r="M313" s="116" t="s">
        <v>489</v>
      </c>
      <c r="N313" s="116" t="s">
        <v>490</v>
      </c>
      <c r="O313"/>
      <c r="P313" s="116" t="s">
        <v>349</v>
      </c>
      <c r="Q313" s="137">
        <v>2.5</v>
      </c>
      <c r="R313" s="137">
        <v>36</v>
      </c>
      <c r="S313" s="135">
        <v>36</v>
      </c>
      <c r="T313" s="135" t="s">
        <v>490</v>
      </c>
      <c r="U313" s="136" t="s">
        <v>489</v>
      </c>
      <c r="V313" s="136" t="s">
        <v>349</v>
      </c>
      <c r="W313" s="136" t="s">
        <v>349</v>
      </c>
      <c r="X313" s="136" t="s">
        <v>349</v>
      </c>
      <c r="Y313" s="179">
        <v>0</v>
      </c>
    </row>
    <row r="314" spans="1:25" ht="12.5">
      <c r="A314" s="116" t="s">
        <v>498</v>
      </c>
      <c r="B314" s="116" t="s">
        <v>368</v>
      </c>
      <c r="C314" s="116" t="s">
        <v>2680</v>
      </c>
      <c r="D314" t="s">
        <v>526</v>
      </c>
      <c r="E314" s="183" t="s">
        <v>2681</v>
      </c>
      <c r="F314" s="121" t="s">
        <v>2042</v>
      </c>
      <c r="G314" s="121" t="s">
        <v>2439</v>
      </c>
      <c r="H314" s="116">
        <v>250</v>
      </c>
      <c r="I314" s="116" t="s">
        <v>345</v>
      </c>
      <c r="J314" s="116" t="s">
        <v>346</v>
      </c>
      <c r="K314" s="116">
        <v>25</v>
      </c>
      <c r="L314" s="116">
        <v>2</v>
      </c>
      <c r="M314" s="116" t="s">
        <v>489</v>
      </c>
      <c r="N314" s="116" t="s">
        <v>490</v>
      </c>
      <c r="O314"/>
      <c r="P314" s="116" t="s">
        <v>353</v>
      </c>
      <c r="Q314" s="137" t="s">
        <v>349</v>
      </c>
      <c r="R314" s="137">
        <v>36</v>
      </c>
      <c r="S314" s="135">
        <v>12</v>
      </c>
      <c r="T314" s="135" t="s">
        <v>490</v>
      </c>
      <c r="U314" s="136" t="s">
        <v>489</v>
      </c>
      <c r="V314" s="136" t="s">
        <v>349</v>
      </c>
      <c r="W314" s="136" t="s">
        <v>349</v>
      </c>
      <c r="X314" s="136" t="s">
        <v>349</v>
      </c>
      <c r="Y314" s="179">
        <v>12</v>
      </c>
    </row>
    <row r="315" spans="1:25" ht="12.5">
      <c r="A315" s="116" t="s">
        <v>498</v>
      </c>
      <c r="B315" s="116" t="s">
        <v>368</v>
      </c>
      <c r="C315" s="116" t="s">
        <v>2682</v>
      </c>
      <c r="D315" t="s">
        <v>527</v>
      </c>
      <c r="E315" s="183" t="s">
        <v>2683</v>
      </c>
      <c r="F315" s="121" t="s">
        <v>2042</v>
      </c>
      <c r="G315" s="121" t="s">
        <v>2439</v>
      </c>
      <c r="H315" s="116">
        <v>250</v>
      </c>
      <c r="I315" s="116" t="s">
        <v>345</v>
      </c>
      <c r="J315" s="116" t="s">
        <v>346</v>
      </c>
      <c r="K315" s="116">
        <v>25</v>
      </c>
      <c r="L315" s="116">
        <v>2</v>
      </c>
      <c r="M315" s="116" t="s">
        <v>489</v>
      </c>
      <c r="N315" s="116" t="s">
        <v>490</v>
      </c>
      <c r="O315"/>
      <c r="P315" s="116" t="s">
        <v>353</v>
      </c>
      <c r="Q315" s="137" t="s">
        <v>349</v>
      </c>
      <c r="R315" s="137" t="s">
        <v>500</v>
      </c>
      <c r="S315" s="135">
        <v>12</v>
      </c>
      <c r="T315" s="135" t="s">
        <v>490</v>
      </c>
      <c r="U315" s="136" t="s">
        <v>489</v>
      </c>
      <c r="V315" s="136" t="s">
        <v>349</v>
      </c>
      <c r="W315" s="136" t="s">
        <v>349</v>
      </c>
      <c r="X315" s="136" t="s">
        <v>349</v>
      </c>
      <c r="Y315" s="179">
        <v>12</v>
      </c>
    </row>
    <row r="316" spans="1:25" ht="12.5">
      <c r="A316" s="116" t="s">
        <v>498</v>
      </c>
      <c r="B316" s="116" t="s">
        <v>368</v>
      </c>
      <c r="C316" s="116" t="s">
        <v>2684</v>
      </c>
      <c r="D316" t="s">
        <v>528</v>
      </c>
      <c r="E316" s="183" t="s">
        <v>2685</v>
      </c>
      <c r="F316" s="121" t="s">
        <v>2042</v>
      </c>
      <c r="G316" s="121" t="s">
        <v>2439</v>
      </c>
      <c r="H316" s="116">
        <v>250</v>
      </c>
      <c r="I316" s="116" t="s">
        <v>345</v>
      </c>
      <c r="J316" s="116" t="s">
        <v>346</v>
      </c>
      <c r="K316" s="116">
        <v>25</v>
      </c>
      <c r="L316" s="116">
        <v>2</v>
      </c>
      <c r="M316" s="116" t="s">
        <v>489</v>
      </c>
      <c r="N316" s="116" t="s">
        <v>490</v>
      </c>
      <c r="O316"/>
      <c r="P316" s="116" t="s">
        <v>353</v>
      </c>
      <c r="Q316" s="137" t="s">
        <v>349</v>
      </c>
      <c r="R316" s="137" t="s">
        <v>500</v>
      </c>
      <c r="S316" s="135">
        <v>12</v>
      </c>
      <c r="T316" s="135" t="s">
        <v>490</v>
      </c>
      <c r="U316" s="136" t="s">
        <v>489</v>
      </c>
      <c r="V316" s="136" t="s">
        <v>349</v>
      </c>
      <c r="W316" s="136" t="s">
        <v>349</v>
      </c>
      <c r="X316" s="136" t="s">
        <v>349</v>
      </c>
      <c r="Y316" s="179">
        <v>12</v>
      </c>
    </row>
    <row r="317" spans="1:25" ht="12.5">
      <c r="A317" s="116" t="s">
        <v>498</v>
      </c>
      <c r="B317" s="116" t="s">
        <v>368</v>
      </c>
      <c r="C317" s="116" t="s">
        <v>2686</v>
      </c>
      <c r="D317" t="s">
        <v>529</v>
      </c>
      <c r="E317" s="183" t="s">
        <v>2687</v>
      </c>
      <c r="F317" s="121" t="s">
        <v>2042</v>
      </c>
      <c r="G317" s="121" t="s">
        <v>2439</v>
      </c>
      <c r="H317" s="116">
        <v>250</v>
      </c>
      <c r="I317" s="116" t="s">
        <v>345</v>
      </c>
      <c r="J317" s="116" t="s">
        <v>346</v>
      </c>
      <c r="K317" s="116">
        <v>25</v>
      </c>
      <c r="L317" s="116">
        <v>2</v>
      </c>
      <c r="M317" s="116" t="s">
        <v>489</v>
      </c>
      <c r="N317" s="116" t="s">
        <v>490</v>
      </c>
      <c r="O317"/>
      <c r="P317" s="116" t="s">
        <v>353</v>
      </c>
      <c r="Q317" s="137" t="s">
        <v>349</v>
      </c>
      <c r="R317" s="137" t="s">
        <v>500</v>
      </c>
      <c r="S317" s="135">
        <v>12</v>
      </c>
      <c r="T317" s="135" t="s">
        <v>490</v>
      </c>
      <c r="U317" s="136" t="s">
        <v>489</v>
      </c>
      <c r="V317" s="136" t="s">
        <v>349</v>
      </c>
      <c r="W317" s="136" t="s">
        <v>349</v>
      </c>
      <c r="X317" s="136" t="s">
        <v>349</v>
      </c>
      <c r="Y317" s="179">
        <v>15.083299999999999</v>
      </c>
    </row>
    <row r="318" spans="1:25" ht="12.5">
      <c r="A318" s="116" t="s">
        <v>498</v>
      </c>
      <c r="B318" s="116" t="s">
        <v>458</v>
      </c>
      <c r="C318" s="116" t="s">
        <v>2688</v>
      </c>
      <c r="D318"/>
      <c r="E318" s="183" t="s">
        <v>2689</v>
      </c>
      <c r="F318" s="121" t="s">
        <v>2042</v>
      </c>
      <c r="G318" s="121" t="s">
        <v>530</v>
      </c>
      <c r="H318" s="116">
        <v>250</v>
      </c>
      <c r="I318" s="116" t="s">
        <v>345</v>
      </c>
      <c r="J318" s="116" t="s">
        <v>346</v>
      </c>
      <c r="K318" s="116">
        <v>25</v>
      </c>
      <c r="L318" s="116">
        <v>30</v>
      </c>
      <c r="M318" s="116" t="s">
        <v>349</v>
      </c>
      <c r="N318" s="116" t="s">
        <v>490</v>
      </c>
      <c r="O318"/>
      <c r="P318" s="116" t="s">
        <v>349</v>
      </c>
      <c r="Q318" s="116" t="s">
        <v>349</v>
      </c>
      <c r="R318" s="116" t="s">
        <v>349</v>
      </c>
      <c r="S318" s="116" t="s">
        <v>349</v>
      </c>
      <c r="T318" s="135" t="s">
        <v>490</v>
      </c>
      <c r="U318" s="136" t="s">
        <v>489</v>
      </c>
      <c r="V318" s="136" t="s">
        <v>349</v>
      </c>
      <c r="W318" s="136" t="s">
        <v>349</v>
      </c>
      <c r="X318" s="136" t="s">
        <v>349</v>
      </c>
      <c r="Y318" s="136"/>
    </row>
    <row r="319" spans="1:25" ht="12.5">
      <c r="A319" s="116" t="s">
        <v>498</v>
      </c>
      <c r="B319" s="116" t="s">
        <v>458</v>
      </c>
      <c r="C319" s="116" t="s">
        <v>2690</v>
      </c>
      <c r="D319"/>
      <c r="E319" s="182" t="s">
        <v>2691</v>
      </c>
      <c r="F319" s="121" t="s">
        <v>487</v>
      </c>
      <c r="G319" s="121" t="s">
        <v>531</v>
      </c>
      <c r="H319" s="116" t="s">
        <v>349</v>
      </c>
      <c r="I319" s="116" t="s">
        <v>349</v>
      </c>
      <c r="J319" s="116" t="s">
        <v>349</v>
      </c>
      <c r="K319" s="116" t="s">
        <v>349</v>
      </c>
      <c r="L319" s="116" t="s">
        <v>349</v>
      </c>
      <c r="M319" s="116" t="s">
        <v>490</v>
      </c>
      <c r="N319" s="116" t="s">
        <v>490</v>
      </c>
      <c r="O319"/>
      <c r="P319" s="116" t="s">
        <v>349</v>
      </c>
      <c r="Q319" s="137" t="s">
        <v>349</v>
      </c>
      <c r="R319" s="137" t="s">
        <v>349</v>
      </c>
      <c r="S319" s="137" t="s">
        <v>349</v>
      </c>
      <c r="T319" s="135" t="s">
        <v>490</v>
      </c>
      <c r="U319" s="136" t="s">
        <v>349</v>
      </c>
      <c r="V319" s="136" t="s">
        <v>349</v>
      </c>
      <c r="W319" s="136" t="s">
        <v>349</v>
      </c>
      <c r="X319" s="136" t="s">
        <v>349</v>
      </c>
      <c r="Y319" s="136"/>
    </row>
    <row r="320" spans="1:25" ht="12.5">
      <c r="A320" s="116" t="s">
        <v>498</v>
      </c>
      <c r="B320" s="116" t="s">
        <v>365</v>
      </c>
      <c r="C320" s="116" t="s">
        <v>2692</v>
      </c>
      <c r="D320"/>
      <c r="E320" s="182" t="s">
        <v>2693</v>
      </c>
      <c r="F320" s="121" t="s">
        <v>487</v>
      </c>
      <c r="G320" s="121" t="s">
        <v>531</v>
      </c>
      <c r="H320" s="116" t="s">
        <v>349</v>
      </c>
      <c r="I320" s="116" t="s">
        <v>349</v>
      </c>
      <c r="J320" s="116" t="s">
        <v>349</v>
      </c>
      <c r="K320" s="116" t="s">
        <v>349</v>
      </c>
      <c r="L320" s="116" t="s">
        <v>349</v>
      </c>
      <c r="M320" s="116" t="s">
        <v>490</v>
      </c>
      <c r="N320" s="116" t="s">
        <v>490</v>
      </c>
      <c r="O320"/>
      <c r="P320" s="116" t="s">
        <v>349</v>
      </c>
      <c r="Q320" s="137" t="s">
        <v>349</v>
      </c>
      <c r="R320" s="137" t="s">
        <v>349</v>
      </c>
      <c r="S320" s="137" t="s">
        <v>349</v>
      </c>
      <c r="T320" s="135" t="s">
        <v>490</v>
      </c>
      <c r="U320" s="136" t="s">
        <v>349</v>
      </c>
      <c r="V320" s="136" t="s">
        <v>349</v>
      </c>
      <c r="W320" s="136" t="s">
        <v>349</v>
      </c>
      <c r="X320" s="136" t="s">
        <v>349</v>
      </c>
      <c r="Y320" s="136"/>
    </row>
    <row r="321" spans="1:25" ht="12.5">
      <c r="A321" s="116" t="s">
        <v>498</v>
      </c>
      <c r="B321" s="116" t="s">
        <v>458</v>
      </c>
      <c r="C321" s="116" t="s">
        <v>2694</v>
      </c>
      <c r="D321"/>
      <c r="E321" s="182" t="s">
        <v>2695</v>
      </c>
      <c r="F321" s="121" t="s">
        <v>487</v>
      </c>
      <c r="G321" s="121" t="s">
        <v>531</v>
      </c>
      <c r="H321" s="116" t="s">
        <v>349</v>
      </c>
      <c r="I321" s="116" t="s">
        <v>349</v>
      </c>
      <c r="J321" s="116" t="s">
        <v>349</v>
      </c>
      <c r="K321" s="116" t="s">
        <v>349</v>
      </c>
      <c r="L321" s="116" t="s">
        <v>349</v>
      </c>
      <c r="M321" s="116" t="s">
        <v>490</v>
      </c>
      <c r="N321" s="116" t="s">
        <v>490</v>
      </c>
      <c r="O321"/>
      <c r="P321" s="116" t="s">
        <v>349</v>
      </c>
      <c r="Q321" s="137" t="s">
        <v>349</v>
      </c>
      <c r="R321" s="137" t="s">
        <v>349</v>
      </c>
      <c r="S321" s="137" t="s">
        <v>349</v>
      </c>
      <c r="T321" s="135" t="s">
        <v>490</v>
      </c>
      <c r="U321" s="136" t="s">
        <v>349</v>
      </c>
      <c r="V321" s="136" t="s">
        <v>349</v>
      </c>
      <c r="W321" s="136" t="s">
        <v>349</v>
      </c>
      <c r="X321" s="136" t="s">
        <v>349</v>
      </c>
      <c r="Y321" s="136"/>
    </row>
    <row r="322" spans="1:25" ht="12.5">
      <c r="A322" s="116" t="s">
        <v>498</v>
      </c>
      <c r="B322" s="116" t="s">
        <v>365</v>
      </c>
      <c r="C322" s="116" t="s">
        <v>2696</v>
      </c>
      <c r="D322"/>
      <c r="E322" s="182" t="s">
        <v>2697</v>
      </c>
      <c r="F322" s="121" t="s">
        <v>487</v>
      </c>
      <c r="G322" s="121" t="s">
        <v>531</v>
      </c>
      <c r="H322" s="116" t="s">
        <v>349</v>
      </c>
      <c r="I322" s="116" t="s">
        <v>349</v>
      </c>
      <c r="J322" s="116" t="s">
        <v>349</v>
      </c>
      <c r="K322" s="116" t="s">
        <v>349</v>
      </c>
      <c r="L322" s="116" t="s">
        <v>349</v>
      </c>
      <c r="M322" s="116" t="s">
        <v>490</v>
      </c>
      <c r="N322" s="116" t="s">
        <v>490</v>
      </c>
      <c r="O322"/>
      <c r="P322" s="116" t="s">
        <v>349</v>
      </c>
      <c r="Q322" s="137" t="s">
        <v>349</v>
      </c>
      <c r="R322" s="137" t="s">
        <v>349</v>
      </c>
      <c r="S322" s="137" t="s">
        <v>349</v>
      </c>
      <c r="T322" s="135" t="s">
        <v>490</v>
      </c>
      <c r="U322" s="136" t="s">
        <v>349</v>
      </c>
      <c r="V322" s="136" t="s">
        <v>349</v>
      </c>
      <c r="W322" s="136" t="s">
        <v>349</v>
      </c>
      <c r="X322" s="136" t="s">
        <v>349</v>
      </c>
      <c r="Y322" s="136"/>
    </row>
    <row r="323" spans="1:25" ht="12.5">
      <c r="A323" s="116" t="s">
        <v>498</v>
      </c>
      <c r="B323" s="116" t="s">
        <v>458</v>
      </c>
      <c r="C323" s="116" t="s">
        <v>2698</v>
      </c>
      <c r="D323"/>
      <c r="E323" s="182" t="s">
        <v>2699</v>
      </c>
      <c r="F323" s="121" t="s">
        <v>487</v>
      </c>
      <c r="G323" s="121" t="s">
        <v>531</v>
      </c>
      <c r="H323" s="116" t="s">
        <v>349</v>
      </c>
      <c r="I323" s="116" t="s">
        <v>349</v>
      </c>
      <c r="J323" s="116" t="s">
        <v>349</v>
      </c>
      <c r="K323" s="116" t="s">
        <v>349</v>
      </c>
      <c r="L323" s="116" t="s">
        <v>349</v>
      </c>
      <c r="M323" s="116" t="s">
        <v>490</v>
      </c>
      <c r="N323" s="116" t="s">
        <v>490</v>
      </c>
      <c r="O323"/>
      <c r="P323" s="116" t="s">
        <v>349</v>
      </c>
      <c r="Q323" s="137" t="s">
        <v>349</v>
      </c>
      <c r="R323" s="137" t="s">
        <v>349</v>
      </c>
      <c r="S323" s="137" t="s">
        <v>349</v>
      </c>
      <c r="T323" s="135" t="s">
        <v>490</v>
      </c>
      <c r="U323" s="136" t="s">
        <v>349</v>
      </c>
      <c r="V323" s="136" t="s">
        <v>349</v>
      </c>
      <c r="W323" s="136" t="s">
        <v>349</v>
      </c>
      <c r="X323" s="136" t="s">
        <v>349</v>
      </c>
      <c r="Y323" s="136"/>
    </row>
    <row r="324" spans="1:25" ht="12.5">
      <c r="A324" s="116" t="s">
        <v>498</v>
      </c>
      <c r="B324" s="116" t="s">
        <v>365</v>
      </c>
      <c r="C324" s="116" t="s">
        <v>2700</v>
      </c>
      <c r="D324"/>
      <c r="E324" s="182" t="s">
        <v>2701</v>
      </c>
      <c r="F324" s="121" t="s">
        <v>487</v>
      </c>
      <c r="G324" s="121" t="s">
        <v>531</v>
      </c>
      <c r="H324" s="116" t="s">
        <v>349</v>
      </c>
      <c r="I324" s="116" t="s">
        <v>349</v>
      </c>
      <c r="J324" s="116" t="s">
        <v>349</v>
      </c>
      <c r="K324" s="116" t="s">
        <v>349</v>
      </c>
      <c r="L324" s="116" t="s">
        <v>349</v>
      </c>
      <c r="M324" s="116" t="s">
        <v>490</v>
      </c>
      <c r="N324" s="116" t="s">
        <v>490</v>
      </c>
      <c r="O324"/>
      <c r="P324" s="116" t="s">
        <v>349</v>
      </c>
      <c r="Q324" s="137" t="s">
        <v>349</v>
      </c>
      <c r="R324" s="137" t="s">
        <v>349</v>
      </c>
      <c r="S324" s="137" t="s">
        <v>349</v>
      </c>
      <c r="T324" s="135" t="s">
        <v>490</v>
      </c>
      <c r="U324" s="136" t="s">
        <v>349</v>
      </c>
      <c r="V324" s="136" t="s">
        <v>349</v>
      </c>
      <c r="W324" s="136" t="s">
        <v>349</v>
      </c>
      <c r="X324" s="136" t="s">
        <v>349</v>
      </c>
      <c r="Y324" s="136"/>
    </row>
    <row r="325" spans="1:25" ht="12.5">
      <c r="A325" s="116" t="s">
        <v>498</v>
      </c>
      <c r="B325" s="116" t="s">
        <v>458</v>
      </c>
      <c r="C325" s="116" t="s">
        <v>2702</v>
      </c>
      <c r="D325"/>
      <c r="E325" s="182" t="s">
        <v>2703</v>
      </c>
      <c r="F325" s="121" t="s">
        <v>487</v>
      </c>
      <c r="G325" s="121" t="s">
        <v>531</v>
      </c>
      <c r="H325" s="116" t="s">
        <v>349</v>
      </c>
      <c r="I325" s="116" t="s">
        <v>349</v>
      </c>
      <c r="J325" s="116" t="s">
        <v>349</v>
      </c>
      <c r="K325" s="116" t="s">
        <v>349</v>
      </c>
      <c r="L325" s="116" t="s">
        <v>349</v>
      </c>
      <c r="M325" s="116" t="s">
        <v>490</v>
      </c>
      <c r="N325" s="116" t="s">
        <v>490</v>
      </c>
      <c r="O325"/>
      <c r="P325" s="116" t="s">
        <v>349</v>
      </c>
      <c r="Q325" s="137" t="s">
        <v>349</v>
      </c>
      <c r="R325" s="137" t="s">
        <v>349</v>
      </c>
      <c r="S325" s="137" t="s">
        <v>349</v>
      </c>
      <c r="T325" s="135" t="s">
        <v>490</v>
      </c>
      <c r="U325" s="136" t="s">
        <v>349</v>
      </c>
      <c r="V325" s="136" t="s">
        <v>349</v>
      </c>
      <c r="W325" s="136" t="s">
        <v>349</v>
      </c>
      <c r="X325" s="136" t="s">
        <v>349</v>
      </c>
      <c r="Y325" s="136"/>
    </row>
    <row r="326" spans="1:25" ht="12.5">
      <c r="A326" s="116" t="s">
        <v>498</v>
      </c>
      <c r="B326" s="116" t="s">
        <v>365</v>
      </c>
      <c r="C326" s="116" t="s">
        <v>2704</v>
      </c>
      <c r="D326"/>
      <c r="E326" s="182" t="s">
        <v>2705</v>
      </c>
      <c r="F326" s="121" t="s">
        <v>487</v>
      </c>
      <c r="G326" s="121" t="s">
        <v>531</v>
      </c>
      <c r="H326" s="116" t="s">
        <v>349</v>
      </c>
      <c r="I326" s="116" t="s">
        <v>349</v>
      </c>
      <c r="J326" s="116" t="s">
        <v>349</v>
      </c>
      <c r="K326" s="116" t="s">
        <v>349</v>
      </c>
      <c r="L326" s="116" t="s">
        <v>349</v>
      </c>
      <c r="M326" s="116" t="s">
        <v>490</v>
      </c>
      <c r="N326" s="116" t="s">
        <v>490</v>
      </c>
      <c r="O326"/>
      <c r="P326" s="116" t="s">
        <v>349</v>
      </c>
      <c r="Q326" s="137" t="s">
        <v>349</v>
      </c>
      <c r="R326" s="137" t="s">
        <v>349</v>
      </c>
      <c r="S326" s="137" t="s">
        <v>349</v>
      </c>
      <c r="T326" s="135" t="s">
        <v>490</v>
      </c>
      <c r="U326" s="136" t="s">
        <v>349</v>
      </c>
      <c r="V326" s="136" t="s">
        <v>349</v>
      </c>
      <c r="W326" s="136" t="s">
        <v>349</v>
      </c>
      <c r="X326" s="136" t="s">
        <v>349</v>
      </c>
      <c r="Y326" s="136"/>
    </row>
    <row r="327" spans="1:25" ht="12.5">
      <c r="A327" s="116" t="s">
        <v>498</v>
      </c>
      <c r="B327" s="116" t="s">
        <v>458</v>
      </c>
      <c r="C327" s="116" t="s">
        <v>2706</v>
      </c>
      <c r="D327"/>
      <c r="E327" s="182" t="s">
        <v>2707</v>
      </c>
      <c r="F327" s="121" t="s">
        <v>487</v>
      </c>
      <c r="G327" s="121" t="s">
        <v>531</v>
      </c>
      <c r="H327" s="116" t="s">
        <v>349</v>
      </c>
      <c r="I327" s="116" t="s">
        <v>349</v>
      </c>
      <c r="J327" s="116" t="s">
        <v>349</v>
      </c>
      <c r="K327" s="116" t="s">
        <v>349</v>
      </c>
      <c r="L327" s="116" t="s">
        <v>349</v>
      </c>
      <c r="M327" s="116" t="s">
        <v>490</v>
      </c>
      <c r="N327" s="116" t="s">
        <v>490</v>
      </c>
      <c r="O327"/>
      <c r="P327" s="116" t="s">
        <v>349</v>
      </c>
      <c r="Q327" s="137" t="s">
        <v>349</v>
      </c>
      <c r="R327" s="137" t="s">
        <v>349</v>
      </c>
      <c r="S327" s="137" t="s">
        <v>349</v>
      </c>
      <c r="T327" s="135" t="s">
        <v>490</v>
      </c>
      <c r="U327" s="136" t="s">
        <v>349</v>
      </c>
      <c r="V327" s="136" t="s">
        <v>349</v>
      </c>
      <c r="W327" s="136" t="s">
        <v>349</v>
      </c>
      <c r="X327" s="136" t="s">
        <v>349</v>
      </c>
      <c r="Y327" s="136"/>
    </row>
    <row r="328" spans="1:25" ht="12.5">
      <c r="A328" s="116" t="s">
        <v>498</v>
      </c>
      <c r="B328" s="116" t="s">
        <v>365</v>
      </c>
      <c r="C328" s="116" t="s">
        <v>2708</v>
      </c>
      <c r="D328"/>
      <c r="E328" s="182" t="s">
        <v>2709</v>
      </c>
      <c r="F328" s="121" t="s">
        <v>487</v>
      </c>
      <c r="G328" s="121" t="s">
        <v>531</v>
      </c>
      <c r="H328" s="116" t="s">
        <v>349</v>
      </c>
      <c r="I328" s="116" t="s">
        <v>349</v>
      </c>
      <c r="J328" s="116" t="s">
        <v>349</v>
      </c>
      <c r="K328" s="116" t="s">
        <v>349</v>
      </c>
      <c r="L328" s="116" t="s">
        <v>349</v>
      </c>
      <c r="M328" s="116" t="s">
        <v>490</v>
      </c>
      <c r="N328" s="116" t="s">
        <v>490</v>
      </c>
      <c r="O328"/>
      <c r="P328" s="116" t="s">
        <v>349</v>
      </c>
      <c r="Q328" s="137" t="s">
        <v>349</v>
      </c>
      <c r="R328" s="137" t="s">
        <v>349</v>
      </c>
      <c r="S328" s="137" t="s">
        <v>349</v>
      </c>
      <c r="T328" s="135" t="s">
        <v>490</v>
      </c>
      <c r="U328" s="136" t="s">
        <v>349</v>
      </c>
      <c r="V328" s="136" t="s">
        <v>349</v>
      </c>
      <c r="W328" s="136" t="s">
        <v>349</v>
      </c>
      <c r="X328" s="136" t="s">
        <v>349</v>
      </c>
      <c r="Y328" s="136"/>
    </row>
    <row r="329" spans="1:25" ht="12.5">
      <c r="A329" s="116" t="s">
        <v>498</v>
      </c>
      <c r="B329" s="116" t="s">
        <v>458</v>
      </c>
      <c r="C329" s="116" t="s">
        <v>2710</v>
      </c>
      <c r="D329"/>
      <c r="E329" s="182" t="s">
        <v>2711</v>
      </c>
      <c r="F329" s="121" t="s">
        <v>487</v>
      </c>
      <c r="G329" s="121" t="s">
        <v>531</v>
      </c>
      <c r="H329" s="116" t="s">
        <v>349</v>
      </c>
      <c r="I329" s="116" t="s">
        <v>349</v>
      </c>
      <c r="J329" s="116" t="s">
        <v>349</v>
      </c>
      <c r="K329" s="116" t="s">
        <v>349</v>
      </c>
      <c r="L329" s="116" t="s">
        <v>349</v>
      </c>
      <c r="M329" s="116" t="s">
        <v>490</v>
      </c>
      <c r="N329" s="116" t="s">
        <v>490</v>
      </c>
      <c r="O329"/>
      <c r="P329" s="116" t="s">
        <v>349</v>
      </c>
      <c r="Q329" s="137" t="s">
        <v>349</v>
      </c>
      <c r="R329" s="137" t="s">
        <v>349</v>
      </c>
      <c r="S329" s="137" t="s">
        <v>349</v>
      </c>
      <c r="T329" s="135" t="s">
        <v>490</v>
      </c>
      <c r="U329" s="136" t="s">
        <v>349</v>
      </c>
      <c r="V329" s="136" t="s">
        <v>349</v>
      </c>
      <c r="W329" s="136" t="s">
        <v>349</v>
      </c>
      <c r="X329" s="136" t="s">
        <v>349</v>
      </c>
      <c r="Y329" s="136"/>
    </row>
    <row r="330" spans="1:25" ht="12.5">
      <c r="A330" s="116" t="s">
        <v>498</v>
      </c>
      <c r="B330" s="116" t="s">
        <v>365</v>
      </c>
      <c r="C330" s="116" t="s">
        <v>2712</v>
      </c>
      <c r="D330"/>
      <c r="E330" s="182" t="s">
        <v>2713</v>
      </c>
      <c r="F330" s="121" t="s">
        <v>487</v>
      </c>
      <c r="G330" s="121" t="s">
        <v>531</v>
      </c>
      <c r="H330" s="116" t="s">
        <v>349</v>
      </c>
      <c r="I330" s="116" t="s">
        <v>349</v>
      </c>
      <c r="J330" s="116" t="s">
        <v>349</v>
      </c>
      <c r="K330" s="116" t="s">
        <v>349</v>
      </c>
      <c r="L330" s="116" t="s">
        <v>349</v>
      </c>
      <c r="M330" s="116" t="s">
        <v>490</v>
      </c>
      <c r="N330" s="116" t="s">
        <v>490</v>
      </c>
      <c r="O330"/>
      <c r="P330" s="116" t="s">
        <v>349</v>
      </c>
      <c r="Q330" s="137" t="s">
        <v>349</v>
      </c>
      <c r="R330" s="137" t="s">
        <v>349</v>
      </c>
      <c r="S330" s="137" t="s">
        <v>349</v>
      </c>
      <c r="T330" s="135" t="s">
        <v>490</v>
      </c>
      <c r="U330" s="136" t="s">
        <v>349</v>
      </c>
      <c r="V330" s="136" t="s">
        <v>349</v>
      </c>
      <c r="W330" s="136" t="s">
        <v>349</v>
      </c>
      <c r="X330" s="136" t="s">
        <v>349</v>
      </c>
      <c r="Y330" s="136"/>
    </row>
    <row r="331" spans="1:25" ht="12.5">
      <c r="A331" s="116" t="s">
        <v>498</v>
      </c>
      <c r="B331" s="116" t="s">
        <v>365</v>
      </c>
      <c r="C331" s="116" t="s">
        <v>2714</v>
      </c>
      <c r="D331"/>
      <c r="E331" s="182" t="s">
        <v>2715</v>
      </c>
      <c r="F331" s="121" t="s">
        <v>487</v>
      </c>
      <c r="G331" s="121" t="s">
        <v>531</v>
      </c>
      <c r="H331" s="116" t="s">
        <v>349</v>
      </c>
      <c r="I331" s="116" t="s">
        <v>349</v>
      </c>
      <c r="J331" s="116" t="s">
        <v>349</v>
      </c>
      <c r="K331" s="116" t="s">
        <v>349</v>
      </c>
      <c r="L331" s="116" t="s">
        <v>349</v>
      </c>
      <c r="M331" s="116" t="s">
        <v>490</v>
      </c>
      <c r="N331" s="116" t="s">
        <v>490</v>
      </c>
      <c r="O331"/>
      <c r="P331" s="116" t="s">
        <v>349</v>
      </c>
      <c r="Q331" s="137" t="s">
        <v>349</v>
      </c>
      <c r="R331" s="137" t="s">
        <v>349</v>
      </c>
      <c r="S331" s="137" t="s">
        <v>349</v>
      </c>
      <c r="T331" s="135" t="s">
        <v>490</v>
      </c>
      <c r="U331" s="136" t="s">
        <v>349</v>
      </c>
      <c r="V331" s="136" t="s">
        <v>349</v>
      </c>
      <c r="W331" s="136" t="s">
        <v>349</v>
      </c>
      <c r="X331" s="136" t="s">
        <v>349</v>
      </c>
      <c r="Y331" s="136"/>
    </row>
    <row r="332" spans="1:25" ht="12.5">
      <c r="A332" s="116" t="s">
        <v>498</v>
      </c>
      <c r="B332" s="116" t="s">
        <v>458</v>
      </c>
      <c r="C332" s="116" t="s">
        <v>2716</v>
      </c>
      <c r="D332"/>
      <c r="E332" s="182" t="s">
        <v>2717</v>
      </c>
      <c r="F332" s="121" t="s">
        <v>487</v>
      </c>
      <c r="G332" s="121" t="s">
        <v>531</v>
      </c>
      <c r="H332" s="116" t="s">
        <v>349</v>
      </c>
      <c r="I332" s="116" t="s">
        <v>349</v>
      </c>
      <c r="J332" s="116" t="s">
        <v>349</v>
      </c>
      <c r="K332" s="116" t="s">
        <v>349</v>
      </c>
      <c r="L332" s="116" t="s">
        <v>349</v>
      </c>
      <c r="M332" s="116" t="s">
        <v>490</v>
      </c>
      <c r="N332" s="116" t="s">
        <v>490</v>
      </c>
      <c r="O332"/>
      <c r="P332" s="116" t="s">
        <v>349</v>
      </c>
      <c r="Q332" s="137" t="s">
        <v>349</v>
      </c>
      <c r="R332" s="137" t="s">
        <v>349</v>
      </c>
      <c r="S332" s="137" t="s">
        <v>349</v>
      </c>
      <c r="T332" s="135" t="s">
        <v>490</v>
      </c>
      <c r="U332" s="136" t="s">
        <v>349</v>
      </c>
      <c r="V332" s="136" t="s">
        <v>349</v>
      </c>
      <c r="W332" s="136" t="s">
        <v>349</v>
      </c>
      <c r="X332" s="136" t="s">
        <v>349</v>
      </c>
      <c r="Y332" s="136"/>
    </row>
    <row r="333" spans="1:25" ht="12.5">
      <c r="A333" s="116" t="s">
        <v>498</v>
      </c>
      <c r="B333" s="116" t="s">
        <v>365</v>
      </c>
      <c r="C333" s="116" t="s">
        <v>2718</v>
      </c>
      <c r="D333"/>
      <c r="E333" s="182" t="s">
        <v>2719</v>
      </c>
      <c r="F333" s="121" t="s">
        <v>487</v>
      </c>
      <c r="G333" s="121" t="s">
        <v>531</v>
      </c>
      <c r="H333" s="116" t="s">
        <v>349</v>
      </c>
      <c r="I333" s="116" t="s">
        <v>349</v>
      </c>
      <c r="J333" s="116" t="s">
        <v>349</v>
      </c>
      <c r="K333" s="116" t="s">
        <v>349</v>
      </c>
      <c r="L333" s="116" t="s">
        <v>349</v>
      </c>
      <c r="M333" s="116" t="s">
        <v>490</v>
      </c>
      <c r="N333" s="116" t="s">
        <v>490</v>
      </c>
      <c r="O333"/>
      <c r="P333" s="116" t="s">
        <v>349</v>
      </c>
      <c r="Q333" s="137" t="s">
        <v>349</v>
      </c>
      <c r="R333" s="137" t="s">
        <v>349</v>
      </c>
      <c r="S333" s="137" t="s">
        <v>349</v>
      </c>
      <c r="T333" s="135" t="s">
        <v>490</v>
      </c>
      <c r="U333" s="136" t="s">
        <v>349</v>
      </c>
      <c r="V333" s="136" t="s">
        <v>349</v>
      </c>
      <c r="W333" s="136" t="s">
        <v>349</v>
      </c>
      <c r="X333" s="136" t="s">
        <v>349</v>
      </c>
      <c r="Y333" s="136"/>
    </row>
    <row r="334" spans="1:25" ht="12.5">
      <c r="A334" s="116" t="s">
        <v>498</v>
      </c>
      <c r="B334" s="116" t="s">
        <v>458</v>
      </c>
      <c r="C334" s="116" t="s">
        <v>2720</v>
      </c>
      <c r="D334"/>
      <c r="E334" s="182" t="s">
        <v>2721</v>
      </c>
      <c r="F334" s="121" t="s">
        <v>487</v>
      </c>
      <c r="G334" s="121" t="s">
        <v>531</v>
      </c>
      <c r="H334" s="116" t="s">
        <v>349</v>
      </c>
      <c r="I334" s="116" t="s">
        <v>349</v>
      </c>
      <c r="J334" s="116" t="s">
        <v>349</v>
      </c>
      <c r="K334" s="116" t="s">
        <v>349</v>
      </c>
      <c r="L334" s="116" t="s">
        <v>349</v>
      </c>
      <c r="M334" s="116" t="s">
        <v>490</v>
      </c>
      <c r="N334" s="116" t="s">
        <v>490</v>
      </c>
      <c r="O334"/>
      <c r="P334" s="116" t="s">
        <v>349</v>
      </c>
      <c r="Q334" s="137" t="s">
        <v>349</v>
      </c>
      <c r="R334" s="137" t="s">
        <v>349</v>
      </c>
      <c r="S334" s="137" t="s">
        <v>349</v>
      </c>
      <c r="T334" s="135" t="s">
        <v>490</v>
      </c>
      <c r="U334" s="136" t="s">
        <v>349</v>
      </c>
      <c r="V334" s="136" t="s">
        <v>349</v>
      </c>
      <c r="W334" s="136" t="s">
        <v>349</v>
      </c>
      <c r="X334" s="136" t="s">
        <v>349</v>
      </c>
      <c r="Y334" s="136"/>
    </row>
    <row r="335" spans="1:25" ht="12.5">
      <c r="A335" s="116" t="s">
        <v>498</v>
      </c>
      <c r="B335" s="116" t="s">
        <v>365</v>
      </c>
      <c r="C335" s="116" t="s">
        <v>2722</v>
      </c>
      <c r="D335"/>
      <c r="E335" s="182" t="s">
        <v>2723</v>
      </c>
      <c r="F335" s="121" t="s">
        <v>487</v>
      </c>
      <c r="G335" s="121" t="s">
        <v>531</v>
      </c>
      <c r="H335" s="116" t="s">
        <v>349</v>
      </c>
      <c r="I335" s="116" t="s">
        <v>349</v>
      </c>
      <c r="J335" s="116" t="s">
        <v>349</v>
      </c>
      <c r="K335" s="116" t="s">
        <v>349</v>
      </c>
      <c r="L335" s="116" t="s">
        <v>349</v>
      </c>
      <c r="M335" s="116" t="s">
        <v>490</v>
      </c>
      <c r="N335" s="116" t="s">
        <v>490</v>
      </c>
      <c r="O335"/>
      <c r="P335" s="116" t="s">
        <v>349</v>
      </c>
      <c r="Q335" s="137" t="s">
        <v>349</v>
      </c>
      <c r="R335" s="137" t="s">
        <v>349</v>
      </c>
      <c r="S335" s="137" t="s">
        <v>349</v>
      </c>
      <c r="T335" s="135" t="s">
        <v>490</v>
      </c>
      <c r="U335" s="136" t="s">
        <v>349</v>
      </c>
      <c r="V335" s="136" t="s">
        <v>349</v>
      </c>
      <c r="W335" s="136" t="s">
        <v>349</v>
      </c>
      <c r="X335" s="136" t="s">
        <v>349</v>
      </c>
      <c r="Y335" s="136"/>
    </row>
    <row r="336" spans="1:25" ht="12.5">
      <c r="A336" s="116" t="s">
        <v>498</v>
      </c>
      <c r="B336" s="116" t="s">
        <v>458</v>
      </c>
      <c r="C336" s="116" t="s">
        <v>2724</v>
      </c>
      <c r="D336"/>
      <c r="E336" s="182" t="s">
        <v>2725</v>
      </c>
      <c r="F336" s="121" t="s">
        <v>487</v>
      </c>
      <c r="G336" s="121" t="s">
        <v>531</v>
      </c>
      <c r="H336" s="116" t="s">
        <v>349</v>
      </c>
      <c r="I336" s="116" t="s">
        <v>349</v>
      </c>
      <c r="J336" s="116" t="s">
        <v>349</v>
      </c>
      <c r="K336" s="116" t="s">
        <v>349</v>
      </c>
      <c r="L336" s="116" t="s">
        <v>349</v>
      </c>
      <c r="M336" s="116" t="s">
        <v>490</v>
      </c>
      <c r="N336" s="116" t="s">
        <v>490</v>
      </c>
      <c r="O336"/>
      <c r="P336" s="116" t="s">
        <v>349</v>
      </c>
      <c r="Q336" s="137" t="s">
        <v>349</v>
      </c>
      <c r="R336" s="137" t="s">
        <v>349</v>
      </c>
      <c r="S336" s="137" t="s">
        <v>349</v>
      </c>
      <c r="T336" s="135" t="s">
        <v>490</v>
      </c>
      <c r="U336" s="136" t="s">
        <v>349</v>
      </c>
      <c r="V336" s="136" t="s">
        <v>349</v>
      </c>
      <c r="W336" s="136" t="s">
        <v>349</v>
      </c>
      <c r="X336" s="136" t="s">
        <v>349</v>
      </c>
      <c r="Y336" s="136"/>
    </row>
    <row r="337" spans="1:25" ht="12.5">
      <c r="A337" s="116" t="s">
        <v>498</v>
      </c>
      <c r="B337" s="116" t="s">
        <v>365</v>
      </c>
      <c r="C337" s="116" t="s">
        <v>2726</v>
      </c>
      <c r="D337"/>
      <c r="E337" s="182" t="s">
        <v>2727</v>
      </c>
      <c r="F337" s="121" t="s">
        <v>487</v>
      </c>
      <c r="G337" s="121" t="s">
        <v>531</v>
      </c>
      <c r="H337" s="116" t="s">
        <v>349</v>
      </c>
      <c r="I337" s="116" t="s">
        <v>349</v>
      </c>
      <c r="J337" s="116" t="s">
        <v>349</v>
      </c>
      <c r="K337" s="116" t="s">
        <v>349</v>
      </c>
      <c r="L337" s="116" t="s">
        <v>349</v>
      </c>
      <c r="M337" s="116" t="s">
        <v>490</v>
      </c>
      <c r="N337" s="116" t="s">
        <v>490</v>
      </c>
      <c r="O337"/>
      <c r="P337" s="116" t="s">
        <v>349</v>
      </c>
      <c r="Q337" s="137" t="s">
        <v>349</v>
      </c>
      <c r="R337" s="137" t="s">
        <v>349</v>
      </c>
      <c r="S337" s="137" t="s">
        <v>349</v>
      </c>
      <c r="T337" s="135" t="s">
        <v>490</v>
      </c>
      <c r="U337" s="136" t="s">
        <v>349</v>
      </c>
      <c r="V337" s="136" t="s">
        <v>349</v>
      </c>
      <c r="W337" s="136" t="s">
        <v>349</v>
      </c>
      <c r="X337" s="136" t="s">
        <v>349</v>
      </c>
      <c r="Y337" s="136"/>
    </row>
    <row r="338" spans="1:25" ht="12.5">
      <c r="A338" s="116" t="s">
        <v>498</v>
      </c>
      <c r="B338" s="116" t="s">
        <v>363</v>
      </c>
      <c r="C338" s="116" t="s">
        <v>2728</v>
      </c>
      <c r="D338"/>
      <c r="E338" s="182" t="s">
        <v>2729</v>
      </c>
      <c r="F338" s="121" t="s">
        <v>487</v>
      </c>
      <c r="G338" s="121" t="s">
        <v>531</v>
      </c>
      <c r="H338" s="116" t="s">
        <v>349</v>
      </c>
      <c r="I338" s="116" t="s">
        <v>349</v>
      </c>
      <c r="J338" s="116" t="s">
        <v>349</v>
      </c>
      <c r="K338" s="116" t="s">
        <v>349</v>
      </c>
      <c r="L338" s="116" t="s">
        <v>349</v>
      </c>
      <c r="M338" s="116" t="s">
        <v>490</v>
      </c>
      <c r="N338" s="116" t="s">
        <v>490</v>
      </c>
      <c r="O338"/>
      <c r="P338" s="116" t="s">
        <v>349</v>
      </c>
      <c r="Q338" s="137" t="s">
        <v>349</v>
      </c>
      <c r="R338" s="137" t="s">
        <v>349</v>
      </c>
      <c r="S338" s="137" t="s">
        <v>349</v>
      </c>
      <c r="T338" s="135" t="s">
        <v>490</v>
      </c>
      <c r="U338" s="136" t="s">
        <v>349</v>
      </c>
      <c r="V338" s="136" t="s">
        <v>349</v>
      </c>
      <c r="W338" s="136" t="s">
        <v>349</v>
      </c>
      <c r="X338" s="136" t="s">
        <v>349</v>
      </c>
      <c r="Y338" s="136"/>
    </row>
    <row r="339" spans="1:25" ht="12.5">
      <c r="A339" s="116" t="s">
        <v>498</v>
      </c>
      <c r="B339" s="116" t="s">
        <v>364</v>
      </c>
      <c r="C339" s="116" t="s">
        <v>2730</v>
      </c>
      <c r="D339"/>
      <c r="E339" s="182" t="s">
        <v>2731</v>
      </c>
      <c r="F339" s="121" t="s">
        <v>487</v>
      </c>
      <c r="G339" s="121" t="s">
        <v>531</v>
      </c>
      <c r="H339" s="116" t="s">
        <v>349</v>
      </c>
      <c r="I339" s="116" t="s">
        <v>349</v>
      </c>
      <c r="J339" s="116" t="s">
        <v>349</v>
      </c>
      <c r="K339" s="116" t="s">
        <v>349</v>
      </c>
      <c r="L339" s="116" t="s">
        <v>349</v>
      </c>
      <c r="M339" s="116" t="s">
        <v>490</v>
      </c>
      <c r="N339" s="116" t="s">
        <v>490</v>
      </c>
      <c r="O339"/>
      <c r="P339" s="116" t="s">
        <v>349</v>
      </c>
      <c r="Q339" s="137" t="s">
        <v>349</v>
      </c>
      <c r="R339" s="137" t="s">
        <v>349</v>
      </c>
      <c r="S339" s="137" t="s">
        <v>349</v>
      </c>
      <c r="T339" s="135" t="s">
        <v>490</v>
      </c>
      <c r="U339" s="136" t="s">
        <v>349</v>
      </c>
      <c r="V339" s="136" t="s">
        <v>349</v>
      </c>
      <c r="W339" s="136" t="s">
        <v>349</v>
      </c>
      <c r="X339" s="136" t="s">
        <v>349</v>
      </c>
      <c r="Y339" s="136"/>
    </row>
    <row r="340" spans="1:25" ht="12.5">
      <c r="A340" s="116" t="s">
        <v>498</v>
      </c>
      <c r="B340" s="116" t="s">
        <v>363</v>
      </c>
      <c r="C340" s="116" t="s">
        <v>2732</v>
      </c>
      <c r="D340"/>
      <c r="E340" s="182" t="s">
        <v>2733</v>
      </c>
      <c r="F340" s="121" t="s">
        <v>487</v>
      </c>
      <c r="G340" s="121" t="s">
        <v>531</v>
      </c>
      <c r="H340" s="116" t="s">
        <v>349</v>
      </c>
      <c r="I340" s="116" t="s">
        <v>349</v>
      </c>
      <c r="J340" s="116" t="s">
        <v>349</v>
      </c>
      <c r="K340" s="116" t="s">
        <v>349</v>
      </c>
      <c r="L340" s="116" t="s">
        <v>349</v>
      </c>
      <c r="M340" s="116" t="s">
        <v>490</v>
      </c>
      <c r="N340" s="116" t="s">
        <v>490</v>
      </c>
      <c r="O340"/>
      <c r="P340" s="116" t="s">
        <v>349</v>
      </c>
      <c r="Q340" s="137" t="s">
        <v>349</v>
      </c>
      <c r="R340" s="137" t="s">
        <v>349</v>
      </c>
      <c r="S340" s="137" t="s">
        <v>349</v>
      </c>
      <c r="T340" s="135" t="s">
        <v>490</v>
      </c>
      <c r="U340" s="136" t="s">
        <v>349</v>
      </c>
      <c r="V340" s="136" t="s">
        <v>349</v>
      </c>
      <c r="W340" s="136" t="s">
        <v>349</v>
      </c>
      <c r="X340" s="136" t="s">
        <v>349</v>
      </c>
      <c r="Y340" s="136"/>
    </row>
    <row r="341" spans="1:25" ht="12.5">
      <c r="A341" s="116" t="s">
        <v>498</v>
      </c>
      <c r="B341" s="116" t="s">
        <v>458</v>
      </c>
      <c r="C341" s="116" t="s">
        <v>2734</v>
      </c>
      <c r="D341"/>
      <c r="E341" s="182" t="s">
        <v>2735</v>
      </c>
      <c r="F341" s="121" t="s">
        <v>487</v>
      </c>
      <c r="G341" s="121" t="s">
        <v>531</v>
      </c>
      <c r="H341" s="116" t="s">
        <v>349</v>
      </c>
      <c r="I341" s="116" t="s">
        <v>349</v>
      </c>
      <c r="J341" s="116" t="s">
        <v>349</v>
      </c>
      <c r="K341" s="116" t="s">
        <v>349</v>
      </c>
      <c r="L341" s="116" t="s">
        <v>349</v>
      </c>
      <c r="M341" s="116" t="s">
        <v>490</v>
      </c>
      <c r="N341" s="116" t="s">
        <v>490</v>
      </c>
      <c r="O341"/>
      <c r="P341" s="116" t="s">
        <v>349</v>
      </c>
      <c r="Q341" s="137" t="s">
        <v>349</v>
      </c>
      <c r="R341" s="137" t="s">
        <v>349</v>
      </c>
      <c r="S341" s="137" t="s">
        <v>349</v>
      </c>
      <c r="T341" s="135" t="s">
        <v>490</v>
      </c>
      <c r="U341" s="136" t="s">
        <v>349</v>
      </c>
      <c r="V341" s="136" t="s">
        <v>349</v>
      </c>
      <c r="W341" s="136" t="s">
        <v>349</v>
      </c>
      <c r="X341" s="136" t="s">
        <v>349</v>
      </c>
      <c r="Y341" s="136"/>
    </row>
    <row r="342" spans="1:25" ht="12.5">
      <c r="A342" s="116" t="s">
        <v>498</v>
      </c>
      <c r="B342" s="116" t="s">
        <v>364</v>
      </c>
      <c r="C342" s="116" t="s">
        <v>2736</v>
      </c>
      <c r="D342"/>
      <c r="E342" s="182" t="s">
        <v>2737</v>
      </c>
      <c r="F342" s="121" t="s">
        <v>487</v>
      </c>
      <c r="G342" s="121" t="s">
        <v>531</v>
      </c>
      <c r="H342" s="116" t="s">
        <v>349</v>
      </c>
      <c r="I342" s="116" t="s">
        <v>349</v>
      </c>
      <c r="J342" s="116" t="s">
        <v>349</v>
      </c>
      <c r="K342" s="116" t="s">
        <v>349</v>
      </c>
      <c r="L342" s="116" t="s">
        <v>349</v>
      </c>
      <c r="M342" s="116" t="s">
        <v>490</v>
      </c>
      <c r="N342" s="116" t="s">
        <v>490</v>
      </c>
      <c r="O342"/>
      <c r="P342" s="116" t="s">
        <v>349</v>
      </c>
      <c r="Q342" s="137" t="s">
        <v>349</v>
      </c>
      <c r="R342" s="137" t="s">
        <v>349</v>
      </c>
      <c r="S342" s="137" t="s">
        <v>349</v>
      </c>
      <c r="T342" s="135" t="s">
        <v>490</v>
      </c>
      <c r="U342" s="136" t="s">
        <v>349</v>
      </c>
      <c r="V342" s="136" t="s">
        <v>349</v>
      </c>
      <c r="W342" s="136" t="s">
        <v>349</v>
      </c>
      <c r="X342" s="136" t="s">
        <v>349</v>
      </c>
      <c r="Y342" s="136"/>
    </row>
    <row r="343" spans="1:25" ht="12.5">
      <c r="A343" s="116" t="s">
        <v>498</v>
      </c>
      <c r="B343" s="116" t="s">
        <v>365</v>
      </c>
      <c r="C343" s="116" t="s">
        <v>2738</v>
      </c>
      <c r="D343"/>
      <c r="E343" s="182" t="s">
        <v>2739</v>
      </c>
      <c r="F343" s="121" t="s">
        <v>487</v>
      </c>
      <c r="G343" s="121" t="s">
        <v>531</v>
      </c>
      <c r="H343" s="116" t="s">
        <v>349</v>
      </c>
      <c r="I343" s="116" t="s">
        <v>349</v>
      </c>
      <c r="J343" s="116" t="s">
        <v>349</v>
      </c>
      <c r="K343" s="116" t="s">
        <v>349</v>
      </c>
      <c r="L343" s="116" t="s">
        <v>349</v>
      </c>
      <c r="M343" s="116" t="s">
        <v>490</v>
      </c>
      <c r="N343" s="116" t="s">
        <v>490</v>
      </c>
      <c r="O343"/>
      <c r="P343" s="116" t="s">
        <v>349</v>
      </c>
      <c r="Q343" s="137" t="s">
        <v>349</v>
      </c>
      <c r="R343" s="137" t="s">
        <v>349</v>
      </c>
      <c r="S343" s="137" t="s">
        <v>349</v>
      </c>
      <c r="T343" s="135" t="s">
        <v>490</v>
      </c>
      <c r="U343" s="136" t="s">
        <v>349</v>
      </c>
      <c r="V343" s="136" t="s">
        <v>349</v>
      </c>
      <c r="W343" s="136" t="s">
        <v>349</v>
      </c>
      <c r="X343" s="136" t="s">
        <v>349</v>
      </c>
      <c r="Y343" s="136"/>
    </row>
    <row r="344" spans="1:25" ht="12.5">
      <c r="A344" s="116" t="s">
        <v>498</v>
      </c>
      <c r="B344" s="116" t="s">
        <v>458</v>
      </c>
      <c r="C344" s="116" t="s">
        <v>2740</v>
      </c>
      <c r="D344"/>
      <c r="E344" s="182" t="s">
        <v>2741</v>
      </c>
      <c r="F344" s="121" t="s">
        <v>487</v>
      </c>
      <c r="G344" s="121" t="s">
        <v>531</v>
      </c>
      <c r="H344" s="116" t="s">
        <v>349</v>
      </c>
      <c r="I344" s="116" t="s">
        <v>349</v>
      </c>
      <c r="J344" s="116" t="s">
        <v>349</v>
      </c>
      <c r="K344" s="116" t="s">
        <v>349</v>
      </c>
      <c r="L344" s="116" t="s">
        <v>349</v>
      </c>
      <c r="M344" s="116" t="s">
        <v>490</v>
      </c>
      <c r="N344" s="116" t="s">
        <v>490</v>
      </c>
      <c r="O344"/>
      <c r="P344" s="116" t="s">
        <v>349</v>
      </c>
      <c r="Q344" s="137" t="s">
        <v>349</v>
      </c>
      <c r="R344" s="137" t="s">
        <v>349</v>
      </c>
      <c r="S344" s="137" t="s">
        <v>349</v>
      </c>
      <c r="T344" s="135" t="s">
        <v>490</v>
      </c>
      <c r="U344" s="136" t="s">
        <v>349</v>
      </c>
      <c r="V344" s="136" t="s">
        <v>349</v>
      </c>
      <c r="W344" s="136" t="s">
        <v>349</v>
      </c>
      <c r="X344" s="136" t="s">
        <v>349</v>
      </c>
      <c r="Y344" s="136"/>
    </row>
    <row r="345" spans="1:25" ht="12.5">
      <c r="A345" s="116" t="s">
        <v>498</v>
      </c>
      <c r="B345" s="116" t="s">
        <v>365</v>
      </c>
      <c r="C345" s="116" t="s">
        <v>2742</v>
      </c>
      <c r="D345"/>
      <c r="E345" s="182" t="s">
        <v>2743</v>
      </c>
      <c r="F345" s="121" t="s">
        <v>487</v>
      </c>
      <c r="G345" s="121" t="s">
        <v>531</v>
      </c>
      <c r="H345" s="116" t="s">
        <v>349</v>
      </c>
      <c r="I345" s="116" t="s">
        <v>349</v>
      </c>
      <c r="J345" s="116" t="s">
        <v>349</v>
      </c>
      <c r="K345" s="116" t="s">
        <v>349</v>
      </c>
      <c r="L345" s="116" t="s">
        <v>349</v>
      </c>
      <c r="M345" s="116" t="s">
        <v>490</v>
      </c>
      <c r="N345" s="116" t="s">
        <v>490</v>
      </c>
      <c r="O345"/>
      <c r="P345" s="116" t="s">
        <v>349</v>
      </c>
      <c r="Q345" s="137" t="s">
        <v>349</v>
      </c>
      <c r="R345" s="137" t="s">
        <v>349</v>
      </c>
      <c r="S345" s="137" t="s">
        <v>349</v>
      </c>
      <c r="T345" s="135" t="s">
        <v>490</v>
      </c>
      <c r="U345" s="136" t="s">
        <v>349</v>
      </c>
      <c r="V345" s="136" t="s">
        <v>349</v>
      </c>
      <c r="W345" s="136" t="s">
        <v>349</v>
      </c>
      <c r="X345" s="136" t="s">
        <v>349</v>
      </c>
      <c r="Y345" s="136"/>
    </row>
    <row r="346" spans="1:25" ht="12.5">
      <c r="A346" s="116" t="s">
        <v>498</v>
      </c>
      <c r="B346" s="116" t="s">
        <v>458</v>
      </c>
      <c r="C346" s="116" t="s">
        <v>2744</v>
      </c>
      <c r="D346"/>
      <c r="E346" s="182" t="s">
        <v>2745</v>
      </c>
      <c r="F346" s="121" t="s">
        <v>487</v>
      </c>
      <c r="G346" s="121" t="s">
        <v>531</v>
      </c>
      <c r="H346" s="116" t="s">
        <v>349</v>
      </c>
      <c r="I346" s="116" t="s">
        <v>349</v>
      </c>
      <c r="J346" s="116" t="s">
        <v>349</v>
      </c>
      <c r="K346" s="116" t="s">
        <v>349</v>
      </c>
      <c r="L346" s="116" t="s">
        <v>349</v>
      </c>
      <c r="M346" s="116" t="s">
        <v>490</v>
      </c>
      <c r="N346" s="116" t="s">
        <v>490</v>
      </c>
      <c r="O346"/>
      <c r="P346" s="116" t="s">
        <v>349</v>
      </c>
      <c r="Q346" s="137" t="s">
        <v>349</v>
      </c>
      <c r="R346" s="137" t="s">
        <v>349</v>
      </c>
      <c r="S346" s="137" t="s">
        <v>349</v>
      </c>
      <c r="T346" s="135" t="s">
        <v>490</v>
      </c>
      <c r="U346" s="136" t="s">
        <v>349</v>
      </c>
      <c r="V346" s="136" t="s">
        <v>349</v>
      </c>
      <c r="W346" s="136" t="s">
        <v>349</v>
      </c>
      <c r="X346" s="136" t="s">
        <v>349</v>
      </c>
      <c r="Y346" s="136"/>
    </row>
    <row r="347" spans="1:25" ht="12.5">
      <c r="A347" s="116" t="s">
        <v>498</v>
      </c>
      <c r="B347" s="116" t="s">
        <v>365</v>
      </c>
      <c r="C347" s="116" t="s">
        <v>2746</v>
      </c>
      <c r="D347"/>
      <c r="E347" s="182" t="s">
        <v>2747</v>
      </c>
      <c r="F347" s="121" t="s">
        <v>487</v>
      </c>
      <c r="G347" s="121" t="s">
        <v>531</v>
      </c>
      <c r="H347" s="116" t="s">
        <v>349</v>
      </c>
      <c r="I347" s="116" t="s">
        <v>349</v>
      </c>
      <c r="J347" s="116" t="s">
        <v>349</v>
      </c>
      <c r="K347" s="116" t="s">
        <v>349</v>
      </c>
      <c r="L347" s="116" t="s">
        <v>349</v>
      </c>
      <c r="M347" s="116" t="s">
        <v>490</v>
      </c>
      <c r="N347" s="116" t="s">
        <v>490</v>
      </c>
      <c r="O347"/>
      <c r="P347" s="116" t="s">
        <v>349</v>
      </c>
      <c r="Q347" s="137" t="s">
        <v>349</v>
      </c>
      <c r="R347" s="137" t="s">
        <v>349</v>
      </c>
      <c r="S347" s="137" t="s">
        <v>349</v>
      </c>
      <c r="T347" s="135" t="s">
        <v>490</v>
      </c>
      <c r="U347" s="136" t="s">
        <v>349</v>
      </c>
      <c r="V347" s="136" t="s">
        <v>349</v>
      </c>
      <c r="W347" s="136" t="s">
        <v>349</v>
      </c>
      <c r="X347" s="136" t="s">
        <v>349</v>
      </c>
      <c r="Y347" s="136"/>
    </row>
    <row r="348" spans="1:25" ht="12.5">
      <c r="A348" s="116" t="s">
        <v>498</v>
      </c>
      <c r="B348" s="116" t="s">
        <v>458</v>
      </c>
      <c r="C348" s="116" t="s">
        <v>2748</v>
      </c>
      <c r="D348"/>
      <c r="E348" s="182" t="s">
        <v>2749</v>
      </c>
      <c r="F348" s="121" t="s">
        <v>487</v>
      </c>
      <c r="G348" s="121" t="s">
        <v>531</v>
      </c>
      <c r="H348" s="116" t="s">
        <v>349</v>
      </c>
      <c r="I348" s="116" t="s">
        <v>349</v>
      </c>
      <c r="J348" s="116" t="s">
        <v>349</v>
      </c>
      <c r="K348" s="116" t="s">
        <v>349</v>
      </c>
      <c r="L348" s="116" t="s">
        <v>349</v>
      </c>
      <c r="M348" s="116" t="s">
        <v>490</v>
      </c>
      <c r="N348" s="116" t="s">
        <v>490</v>
      </c>
      <c r="O348"/>
      <c r="P348" s="116" t="s">
        <v>349</v>
      </c>
      <c r="Q348" s="137" t="s">
        <v>349</v>
      </c>
      <c r="R348" s="137" t="s">
        <v>349</v>
      </c>
      <c r="S348" s="137" t="s">
        <v>349</v>
      </c>
      <c r="T348" s="135" t="s">
        <v>490</v>
      </c>
      <c r="U348" s="136" t="s">
        <v>349</v>
      </c>
      <c r="V348" s="136" t="s">
        <v>349</v>
      </c>
      <c r="W348" s="136" t="s">
        <v>349</v>
      </c>
      <c r="X348" s="136" t="s">
        <v>349</v>
      </c>
      <c r="Y348" s="136"/>
    </row>
    <row r="349" spans="1:25" ht="12.5">
      <c r="A349" s="116" t="s">
        <v>532</v>
      </c>
      <c r="B349" s="116" t="s">
        <v>363</v>
      </c>
      <c r="C349" s="116" t="s">
        <v>2750</v>
      </c>
      <c r="D349"/>
      <c r="E349" s="182" t="s">
        <v>2751</v>
      </c>
      <c r="F349" s="121" t="s">
        <v>487</v>
      </c>
      <c r="G349" s="121" t="s">
        <v>531</v>
      </c>
      <c r="H349" s="116" t="s">
        <v>349</v>
      </c>
      <c r="I349" s="116" t="s">
        <v>349</v>
      </c>
      <c r="J349" s="116" t="s">
        <v>349</v>
      </c>
      <c r="K349" s="116">
        <v>25</v>
      </c>
      <c r="L349" s="116" t="s">
        <v>349</v>
      </c>
      <c r="M349" s="116" t="s">
        <v>349</v>
      </c>
      <c r="N349" s="116" t="s">
        <v>349</v>
      </c>
      <c r="O349"/>
      <c r="P349" s="116" t="s">
        <v>349</v>
      </c>
      <c r="Q349" s="137" t="s">
        <v>349</v>
      </c>
      <c r="R349" s="137"/>
      <c r="S349" s="137"/>
      <c r="T349" s="135" t="s">
        <v>378</v>
      </c>
      <c r="U349" s="136" t="s">
        <v>349</v>
      </c>
      <c r="V349" s="136" t="s">
        <v>349</v>
      </c>
      <c r="W349" s="136" t="s">
        <v>349</v>
      </c>
      <c r="X349" s="136" t="s">
        <v>349</v>
      </c>
      <c r="Y349" s="136"/>
    </row>
    <row r="350" spans="1:25" ht="12.5">
      <c r="A350" s="116" t="s">
        <v>532</v>
      </c>
      <c r="B350" s="116" t="s">
        <v>363</v>
      </c>
      <c r="C350" s="116" t="s">
        <v>2752</v>
      </c>
      <c r="D350"/>
      <c r="E350" s="182" t="s">
        <v>2753</v>
      </c>
      <c r="F350" s="121" t="s">
        <v>2635</v>
      </c>
      <c r="G350" s="121" t="s">
        <v>533</v>
      </c>
      <c r="H350" s="116">
        <v>180</v>
      </c>
      <c r="I350" s="116" t="s">
        <v>349</v>
      </c>
      <c r="J350" s="116" t="s">
        <v>534</v>
      </c>
      <c r="K350" s="116">
        <v>25</v>
      </c>
      <c r="L350" s="116" t="s">
        <v>2079</v>
      </c>
      <c r="M350" s="116" t="s">
        <v>489</v>
      </c>
      <c r="N350" s="116" t="s">
        <v>490</v>
      </c>
      <c r="O350"/>
      <c r="P350" s="116" t="s">
        <v>349</v>
      </c>
      <c r="Q350" s="137" t="s">
        <v>535</v>
      </c>
      <c r="R350" s="137" t="s">
        <v>536</v>
      </c>
      <c r="S350" s="137" t="s">
        <v>349</v>
      </c>
      <c r="T350" s="135" t="s">
        <v>490</v>
      </c>
      <c r="U350" s="136" t="s">
        <v>490</v>
      </c>
      <c r="V350" s="136" t="s">
        <v>349</v>
      </c>
      <c r="W350" s="136" t="s">
        <v>349</v>
      </c>
      <c r="X350" s="136" t="s">
        <v>349</v>
      </c>
      <c r="Y350" s="136"/>
    </row>
    <row r="351" spans="1:25" ht="12.5">
      <c r="A351" s="116" t="s">
        <v>532</v>
      </c>
      <c r="B351" s="116" t="s">
        <v>363</v>
      </c>
      <c r="C351" s="116" t="s">
        <v>2754</v>
      </c>
      <c r="D351"/>
      <c r="E351" s="182" t="s">
        <v>2755</v>
      </c>
      <c r="F351" s="121" t="s">
        <v>537</v>
      </c>
      <c r="G351" s="121" t="s">
        <v>538</v>
      </c>
      <c r="H351" s="116" t="s">
        <v>349</v>
      </c>
      <c r="I351" s="116" t="s">
        <v>349</v>
      </c>
      <c r="J351" s="116" t="s">
        <v>349</v>
      </c>
      <c r="K351" s="116">
        <v>25</v>
      </c>
      <c r="L351" s="116" t="s">
        <v>349</v>
      </c>
      <c r="M351" s="116" t="s">
        <v>349</v>
      </c>
      <c r="N351" s="116" t="s">
        <v>349</v>
      </c>
      <c r="O351"/>
      <c r="P351" s="116" t="s">
        <v>349</v>
      </c>
      <c r="Q351" s="116" t="s">
        <v>349</v>
      </c>
      <c r="R351" s="137">
        <v>6.5</v>
      </c>
      <c r="S351" s="137" t="s">
        <v>500</v>
      </c>
      <c r="T351" s="135" t="s">
        <v>490</v>
      </c>
      <c r="U351" s="136" t="s">
        <v>490</v>
      </c>
      <c r="V351" s="136" t="s">
        <v>349</v>
      </c>
      <c r="W351" s="136" t="s">
        <v>349</v>
      </c>
      <c r="X351" s="136" t="s">
        <v>349</v>
      </c>
      <c r="Y351" s="136"/>
    </row>
    <row r="352" spans="1:25" ht="12.5">
      <c r="A352" s="116" t="s">
        <v>532</v>
      </c>
      <c r="B352" s="116" t="s">
        <v>363</v>
      </c>
      <c r="C352" s="116" t="s">
        <v>2756</v>
      </c>
      <c r="D352"/>
      <c r="E352" s="182" t="s">
        <v>2757</v>
      </c>
      <c r="F352" s="121" t="s">
        <v>537</v>
      </c>
      <c r="G352" s="121" t="s">
        <v>539</v>
      </c>
      <c r="H352" s="116" t="s">
        <v>349</v>
      </c>
      <c r="I352" s="116" t="s">
        <v>349</v>
      </c>
      <c r="J352" s="116" t="s">
        <v>349</v>
      </c>
      <c r="K352" s="116">
        <v>25</v>
      </c>
      <c r="L352" s="116" t="s">
        <v>349</v>
      </c>
      <c r="M352" s="116" t="s">
        <v>490</v>
      </c>
      <c r="N352" s="116" t="s">
        <v>490</v>
      </c>
      <c r="O352"/>
      <c r="P352" s="116" t="s">
        <v>349</v>
      </c>
      <c r="Q352" s="137">
        <v>2</v>
      </c>
      <c r="R352" s="137">
        <v>1</v>
      </c>
      <c r="S352" s="135" t="s">
        <v>540</v>
      </c>
      <c r="T352" s="135" t="s">
        <v>490</v>
      </c>
      <c r="U352" s="136" t="s">
        <v>490</v>
      </c>
      <c r="V352" s="136" t="s">
        <v>349</v>
      </c>
      <c r="W352" s="136" t="s">
        <v>349</v>
      </c>
      <c r="X352" s="136" t="s">
        <v>349</v>
      </c>
      <c r="Y352" s="136"/>
    </row>
    <row r="353" spans="1:25" ht="12.5">
      <c r="A353" s="116" t="s">
        <v>532</v>
      </c>
      <c r="B353" s="116" t="s">
        <v>363</v>
      </c>
      <c r="C353" s="116" t="s">
        <v>2758</v>
      </c>
      <c r="D353"/>
      <c r="E353" s="182" t="s">
        <v>2759</v>
      </c>
      <c r="F353" s="121" t="s">
        <v>537</v>
      </c>
      <c r="G353" s="121" t="s">
        <v>539</v>
      </c>
      <c r="H353" s="116" t="s">
        <v>349</v>
      </c>
      <c r="I353" s="116" t="s">
        <v>349</v>
      </c>
      <c r="J353" s="116" t="s">
        <v>349</v>
      </c>
      <c r="K353" s="116">
        <v>25</v>
      </c>
      <c r="L353" s="116" t="s">
        <v>349</v>
      </c>
      <c r="M353" s="116" t="s">
        <v>490</v>
      </c>
      <c r="N353" s="116" t="s">
        <v>490</v>
      </c>
      <c r="O353"/>
      <c r="P353" s="116" t="s">
        <v>349</v>
      </c>
      <c r="Q353" s="137">
        <v>2</v>
      </c>
      <c r="R353" s="137">
        <v>1</v>
      </c>
      <c r="S353" s="135" t="s">
        <v>540</v>
      </c>
      <c r="T353" s="135" t="s">
        <v>490</v>
      </c>
      <c r="U353" s="136" t="s">
        <v>490</v>
      </c>
      <c r="V353" s="136" t="s">
        <v>349</v>
      </c>
      <c r="W353" s="136" t="s">
        <v>349</v>
      </c>
      <c r="X353" s="136" t="s">
        <v>349</v>
      </c>
      <c r="Y353" s="136"/>
    </row>
    <row r="354" spans="1:25" ht="12.5">
      <c r="A354" s="116" t="s">
        <v>498</v>
      </c>
      <c r="B354" s="116" t="s">
        <v>368</v>
      </c>
      <c r="C354" s="116" t="s">
        <v>2760</v>
      </c>
      <c r="D354" t="s">
        <v>541</v>
      </c>
      <c r="E354" s="182" t="s">
        <v>2761</v>
      </c>
      <c r="F354" s="121" t="s">
        <v>2042</v>
      </c>
      <c r="G354" s="121" t="s">
        <v>2439</v>
      </c>
      <c r="H354" s="116">
        <v>300</v>
      </c>
      <c r="I354" s="116" t="s">
        <v>345</v>
      </c>
      <c r="J354" s="116" t="s">
        <v>346</v>
      </c>
      <c r="K354" s="116">
        <v>25</v>
      </c>
      <c r="L354" s="116">
        <v>7.5</v>
      </c>
      <c r="M354" s="116" t="s">
        <v>489</v>
      </c>
      <c r="N354" s="116" t="s">
        <v>490</v>
      </c>
      <c r="O354"/>
      <c r="P354" s="116" t="s">
        <v>353</v>
      </c>
      <c r="Q354" s="137" t="s">
        <v>349</v>
      </c>
      <c r="R354" s="137" t="s">
        <v>500</v>
      </c>
      <c r="S354" s="135">
        <v>12</v>
      </c>
      <c r="T354" s="135" t="s">
        <v>490</v>
      </c>
      <c r="U354" s="136" t="s">
        <v>489</v>
      </c>
      <c r="V354" s="136" t="s">
        <v>349</v>
      </c>
      <c r="W354" s="136" t="s">
        <v>349</v>
      </c>
      <c r="X354" s="136" t="s">
        <v>349</v>
      </c>
      <c r="Y354" s="179">
        <v>98.5</v>
      </c>
    </row>
    <row r="355" spans="1:25" ht="12.5">
      <c r="A355" s="116" t="s">
        <v>498</v>
      </c>
      <c r="B355" s="116" t="s">
        <v>368</v>
      </c>
      <c r="C355" s="116" t="s">
        <v>2762</v>
      </c>
      <c r="D355"/>
      <c r="E355" s="182" t="s">
        <v>2763</v>
      </c>
      <c r="F355" s="121" t="s">
        <v>2042</v>
      </c>
      <c r="G355" s="121" t="s">
        <v>2187</v>
      </c>
      <c r="H355" s="116">
        <v>300</v>
      </c>
      <c r="I355" s="116" t="s">
        <v>345</v>
      </c>
      <c r="J355" s="116" t="s">
        <v>346</v>
      </c>
      <c r="K355" s="116">
        <v>25</v>
      </c>
      <c r="L355" s="116">
        <v>5</v>
      </c>
      <c r="M355" s="116" t="s">
        <v>489</v>
      </c>
      <c r="N355" s="116" t="s">
        <v>490</v>
      </c>
      <c r="O355"/>
      <c r="P355" s="116" t="s">
        <v>504</v>
      </c>
      <c r="Q355" s="137" t="s">
        <v>349</v>
      </c>
      <c r="R355" s="137" t="s">
        <v>500</v>
      </c>
      <c r="S355" s="135">
        <v>12</v>
      </c>
      <c r="T355" s="135" t="s">
        <v>490</v>
      </c>
      <c r="U355" s="136" t="s">
        <v>489</v>
      </c>
      <c r="V355" s="136" t="s">
        <v>349</v>
      </c>
      <c r="W355" s="136" t="s">
        <v>349</v>
      </c>
      <c r="X355" s="136" t="s">
        <v>349</v>
      </c>
      <c r="Y355" s="136"/>
    </row>
    <row r="356" spans="1:25" ht="12.5">
      <c r="A356" s="116" t="s">
        <v>498</v>
      </c>
      <c r="B356" s="116" t="s">
        <v>368</v>
      </c>
      <c r="C356" s="116" t="s">
        <v>2764</v>
      </c>
      <c r="D356" t="s">
        <v>542</v>
      </c>
      <c r="E356" s="182" t="s">
        <v>2765</v>
      </c>
      <c r="F356" s="121" t="s">
        <v>2042</v>
      </c>
      <c r="G356" s="121" t="s">
        <v>2439</v>
      </c>
      <c r="H356" s="116">
        <v>300</v>
      </c>
      <c r="I356" s="116" t="s">
        <v>345</v>
      </c>
      <c r="J356" s="116" t="s">
        <v>346</v>
      </c>
      <c r="K356" s="116">
        <v>25</v>
      </c>
      <c r="L356" s="116">
        <v>2</v>
      </c>
      <c r="M356" s="116" t="s">
        <v>489</v>
      </c>
      <c r="N356" s="116" t="s">
        <v>490</v>
      </c>
      <c r="O356"/>
      <c r="P356" s="116" t="s">
        <v>353</v>
      </c>
      <c r="Q356" s="137" t="s">
        <v>349</v>
      </c>
      <c r="R356" s="137" t="s">
        <v>500</v>
      </c>
      <c r="S356" s="135" t="s">
        <v>512</v>
      </c>
      <c r="T356" s="135" t="s">
        <v>490</v>
      </c>
      <c r="U356" s="136" t="s">
        <v>489</v>
      </c>
      <c r="V356" s="136" t="s">
        <v>349</v>
      </c>
      <c r="W356" s="136" t="s">
        <v>349</v>
      </c>
      <c r="X356" s="136" t="s">
        <v>349</v>
      </c>
      <c r="Y356" s="179" t="s">
        <v>543</v>
      </c>
    </row>
    <row r="357" spans="1:25" ht="12.5">
      <c r="A357" s="116" t="s">
        <v>498</v>
      </c>
      <c r="B357" s="116" t="s">
        <v>368</v>
      </c>
      <c r="C357" s="116" t="s">
        <v>2766</v>
      </c>
      <c r="D357" t="s">
        <v>544</v>
      </c>
      <c r="E357" s="182" t="s">
        <v>2767</v>
      </c>
      <c r="F357" s="121" t="s">
        <v>2635</v>
      </c>
      <c r="G357" s="121" t="s">
        <v>511</v>
      </c>
      <c r="H357" s="116">
        <v>250</v>
      </c>
      <c r="I357" s="116" t="s">
        <v>352</v>
      </c>
      <c r="J357" s="116" t="s">
        <v>346</v>
      </c>
      <c r="K357" s="116">
        <v>25</v>
      </c>
      <c r="L357" s="116">
        <v>2</v>
      </c>
      <c r="M357" s="116" t="s">
        <v>489</v>
      </c>
      <c r="N357" s="116" t="s">
        <v>490</v>
      </c>
      <c r="O357"/>
      <c r="P357" s="116" t="s">
        <v>349</v>
      </c>
      <c r="Q357" s="137">
        <v>2.5</v>
      </c>
      <c r="R357" s="137" t="s">
        <v>512</v>
      </c>
      <c r="S357" s="135">
        <v>36</v>
      </c>
      <c r="T357" s="135" t="s">
        <v>490</v>
      </c>
      <c r="U357" s="136" t="s">
        <v>489</v>
      </c>
      <c r="V357" s="136" t="s">
        <v>349</v>
      </c>
      <c r="W357" s="136" t="s">
        <v>349</v>
      </c>
      <c r="X357" s="136" t="s">
        <v>349</v>
      </c>
      <c r="Y357" s="179" t="s">
        <v>545</v>
      </c>
    </row>
    <row r="358" spans="1:25" ht="12.5">
      <c r="A358" s="116" t="s">
        <v>498</v>
      </c>
      <c r="B358" s="116" t="s">
        <v>368</v>
      </c>
      <c r="C358" s="116" t="s">
        <v>2768</v>
      </c>
      <c r="D358" t="s">
        <v>544</v>
      </c>
      <c r="E358" s="182" t="s">
        <v>2769</v>
      </c>
      <c r="F358" s="121" t="s">
        <v>2635</v>
      </c>
      <c r="G358" s="121" t="s">
        <v>511</v>
      </c>
      <c r="H358" s="116">
        <v>250</v>
      </c>
      <c r="I358" s="116" t="s">
        <v>352</v>
      </c>
      <c r="J358" s="116" t="s">
        <v>346</v>
      </c>
      <c r="K358" s="116">
        <v>25</v>
      </c>
      <c r="L358" s="116">
        <v>2</v>
      </c>
      <c r="M358" s="116" t="s">
        <v>489</v>
      </c>
      <c r="N358" s="116" t="s">
        <v>490</v>
      </c>
      <c r="O358"/>
      <c r="P358" s="116" t="s">
        <v>349</v>
      </c>
      <c r="Q358" s="137">
        <v>2.5</v>
      </c>
      <c r="R358" s="137">
        <v>36</v>
      </c>
      <c r="S358" s="135">
        <v>36</v>
      </c>
      <c r="T358" s="135" t="s">
        <v>490</v>
      </c>
      <c r="U358" s="136" t="s">
        <v>489</v>
      </c>
      <c r="V358" s="136" t="s">
        <v>349</v>
      </c>
      <c r="W358" s="136" t="s">
        <v>349</v>
      </c>
      <c r="X358" s="136" t="s">
        <v>349</v>
      </c>
      <c r="Y358" s="179" t="s">
        <v>546</v>
      </c>
    </row>
    <row r="359" spans="1:25" ht="12.5">
      <c r="A359" s="116" t="s">
        <v>498</v>
      </c>
      <c r="B359" s="116" t="s">
        <v>368</v>
      </c>
      <c r="C359" s="116" t="s">
        <v>2770</v>
      </c>
      <c r="D359" t="s">
        <v>547</v>
      </c>
      <c r="E359" s="182" t="s">
        <v>2771</v>
      </c>
      <c r="F359" s="121" t="s">
        <v>2042</v>
      </c>
      <c r="G359" s="121" t="s">
        <v>2439</v>
      </c>
      <c r="H359" s="116">
        <v>250</v>
      </c>
      <c r="I359" s="116" t="s">
        <v>345</v>
      </c>
      <c r="J359" s="116" t="s">
        <v>346</v>
      </c>
      <c r="K359" s="116">
        <v>25</v>
      </c>
      <c r="L359" s="116">
        <v>2</v>
      </c>
      <c r="M359" s="116" t="s">
        <v>489</v>
      </c>
      <c r="N359" s="116" t="s">
        <v>490</v>
      </c>
      <c r="O359"/>
      <c r="P359" s="116" t="s">
        <v>353</v>
      </c>
      <c r="Q359" s="137" t="s">
        <v>349</v>
      </c>
      <c r="R359" s="137">
        <v>36</v>
      </c>
      <c r="S359" s="135">
        <v>12</v>
      </c>
      <c r="T359" s="135" t="s">
        <v>490</v>
      </c>
      <c r="U359" s="136" t="s">
        <v>489</v>
      </c>
      <c r="V359" s="136" t="s">
        <v>349</v>
      </c>
      <c r="W359" s="136" t="s">
        <v>349</v>
      </c>
      <c r="X359" s="136" t="s">
        <v>349</v>
      </c>
      <c r="Y359" s="179" t="s">
        <v>545</v>
      </c>
    </row>
    <row r="360" spans="1:25" ht="12.5">
      <c r="A360" s="116" t="s">
        <v>498</v>
      </c>
      <c r="B360" s="116" t="s">
        <v>368</v>
      </c>
      <c r="C360" s="116" t="s">
        <v>2772</v>
      </c>
      <c r="D360" t="s">
        <v>548</v>
      </c>
      <c r="E360" s="182" t="s">
        <v>2773</v>
      </c>
      <c r="F360" s="121" t="s">
        <v>2042</v>
      </c>
      <c r="G360" s="121" t="s">
        <v>2439</v>
      </c>
      <c r="H360" s="116">
        <v>250</v>
      </c>
      <c r="I360" s="116" t="s">
        <v>345</v>
      </c>
      <c r="J360" s="116" t="s">
        <v>346</v>
      </c>
      <c r="K360" s="116">
        <v>25</v>
      </c>
      <c r="L360" s="116">
        <v>2</v>
      </c>
      <c r="M360" s="116" t="s">
        <v>489</v>
      </c>
      <c r="N360" s="116" t="s">
        <v>490</v>
      </c>
      <c r="O360"/>
      <c r="P360" s="116" t="s">
        <v>353</v>
      </c>
      <c r="Q360" s="137" t="s">
        <v>349</v>
      </c>
      <c r="R360" s="137" t="s">
        <v>500</v>
      </c>
      <c r="S360" s="135">
        <v>12</v>
      </c>
      <c r="T360" s="135" t="s">
        <v>490</v>
      </c>
      <c r="U360" s="136" t="s">
        <v>489</v>
      </c>
      <c r="V360" s="136" t="s">
        <v>349</v>
      </c>
      <c r="W360" s="136" t="s">
        <v>349</v>
      </c>
      <c r="X360" s="136" t="s">
        <v>349</v>
      </c>
      <c r="Y360" s="179" t="s">
        <v>545</v>
      </c>
    </row>
    <row r="361" spans="1:25" ht="12.5">
      <c r="A361" s="116" t="s">
        <v>498</v>
      </c>
      <c r="B361" s="116" t="s">
        <v>368</v>
      </c>
      <c r="C361" s="116" t="s">
        <v>2774</v>
      </c>
      <c r="D361" t="s">
        <v>549</v>
      </c>
      <c r="E361" s="182" t="s">
        <v>2775</v>
      </c>
      <c r="F361" s="121" t="s">
        <v>2042</v>
      </c>
      <c r="G361" s="121" t="s">
        <v>2439</v>
      </c>
      <c r="H361" s="116">
        <v>250</v>
      </c>
      <c r="I361" s="116" t="s">
        <v>345</v>
      </c>
      <c r="J361" s="116" t="s">
        <v>346</v>
      </c>
      <c r="K361" s="116">
        <v>25</v>
      </c>
      <c r="L361" s="116">
        <v>2</v>
      </c>
      <c r="M361" s="116" t="s">
        <v>489</v>
      </c>
      <c r="N361" s="116" t="s">
        <v>490</v>
      </c>
      <c r="O361"/>
      <c r="P361" s="116" t="s">
        <v>353</v>
      </c>
      <c r="Q361" s="137" t="s">
        <v>349</v>
      </c>
      <c r="R361" s="137" t="s">
        <v>500</v>
      </c>
      <c r="S361" s="135">
        <v>12</v>
      </c>
      <c r="T361" s="135" t="s">
        <v>490</v>
      </c>
      <c r="U361" s="136" t="s">
        <v>489</v>
      </c>
      <c r="V361" s="136" t="s">
        <v>349</v>
      </c>
      <c r="W361" s="136" t="s">
        <v>349</v>
      </c>
      <c r="X361" s="136" t="s">
        <v>349</v>
      </c>
      <c r="Y361" s="179" t="s">
        <v>545</v>
      </c>
    </row>
    <row r="362" spans="1:25" ht="12.5">
      <c r="A362" s="116" t="s">
        <v>498</v>
      </c>
      <c r="B362" s="116" t="s">
        <v>368</v>
      </c>
      <c r="C362" s="116" t="s">
        <v>2776</v>
      </c>
      <c r="D362" t="s">
        <v>550</v>
      </c>
      <c r="E362" s="182" t="s">
        <v>2777</v>
      </c>
      <c r="F362" s="121" t="s">
        <v>2042</v>
      </c>
      <c r="G362" s="121" t="s">
        <v>2439</v>
      </c>
      <c r="H362" s="116">
        <v>250</v>
      </c>
      <c r="I362" s="116" t="s">
        <v>345</v>
      </c>
      <c r="J362" s="116" t="s">
        <v>346</v>
      </c>
      <c r="K362" s="116">
        <v>25</v>
      </c>
      <c r="L362" s="116">
        <v>2</v>
      </c>
      <c r="M362" s="116" t="s">
        <v>489</v>
      </c>
      <c r="N362" s="116" t="s">
        <v>490</v>
      </c>
      <c r="O362"/>
      <c r="P362" s="116" t="s">
        <v>353</v>
      </c>
      <c r="Q362" s="137" t="s">
        <v>349</v>
      </c>
      <c r="R362" s="137" t="s">
        <v>500</v>
      </c>
      <c r="S362" s="135">
        <v>12</v>
      </c>
      <c r="T362" s="135" t="s">
        <v>490</v>
      </c>
      <c r="U362" s="136" t="s">
        <v>489</v>
      </c>
      <c r="V362" s="136" t="s">
        <v>349</v>
      </c>
      <c r="W362" s="136" t="s">
        <v>349</v>
      </c>
      <c r="X362" s="136" t="s">
        <v>349</v>
      </c>
      <c r="Y362" s="179" t="s">
        <v>551</v>
      </c>
    </row>
    <row r="363" spans="1:25" ht="12.5">
      <c r="A363" s="116" t="s">
        <v>498</v>
      </c>
      <c r="B363" s="116" t="s">
        <v>393</v>
      </c>
      <c r="C363" s="116" t="s">
        <v>2778</v>
      </c>
      <c r="D363"/>
      <c r="E363" s="182" t="s">
        <v>2779</v>
      </c>
      <c r="F363" s="121" t="s">
        <v>2042</v>
      </c>
      <c r="G363" s="121" t="s">
        <v>530</v>
      </c>
      <c r="H363" s="116" t="s">
        <v>2079</v>
      </c>
      <c r="I363" s="116" t="s">
        <v>345</v>
      </c>
      <c r="J363" s="116" t="s">
        <v>346</v>
      </c>
      <c r="K363" s="116">
        <v>25</v>
      </c>
      <c r="L363" s="116" t="s">
        <v>493</v>
      </c>
      <c r="M363" s="116" t="s">
        <v>349</v>
      </c>
      <c r="N363" s="116" t="s">
        <v>490</v>
      </c>
      <c r="O363"/>
      <c r="P363" s="116" t="s">
        <v>349</v>
      </c>
      <c r="Q363" s="116" t="s">
        <v>349</v>
      </c>
      <c r="R363" s="116" t="s">
        <v>349</v>
      </c>
      <c r="S363" s="116" t="s">
        <v>349</v>
      </c>
      <c r="T363" s="135" t="s">
        <v>490</v>
      </c>
      <c r="U363" s="136" t="s">
        <v>489</v>
      </c>
      <c r="V363" s="136" t="s">
        <v>349</v>
      </c>
      <c r="W363" s="136" t="s">
        <v>349</v>
      </c>
      <c r="X363" s="136" t="s">
        <v>349</v>
      </c>
      <c r="Y363" s="136"/>
    </row>
    <row r="364" spans="1:25" ht="12.5">
      <c r="A364" s="116" t="s">
        <v>498</v>
      </c>
      <c r="B364" s="116" t="s">
        <v>393</v>
      </c>
      <c r="C364" s="116" t="s">
        <v>2780</v>
      </c>
      <c r="D364"/>
      <c r="E364" s="182" t="s">
        <v>2781</v>
      </c>
      <c r="F364" s="121" t="s">
        <v>487</v>
      </c>
      <c r="G364" s="121" t="s">
        <v>531</v>
      </c>
      <c r="H364" s="116" t="s">
        <v>349</v>
      </c>
      <c r="I364" s="116" t="s">
        <v>349</v>
      </c>
      <c r="J364" s="116" t="s">
        <v>349</v>
      </c>
      <c r="K364" s="116" t="s">
        <v>349</v>
      </c>
      <c r="L364" s="116" t="s">
        <v>349</v>
      </c>
      <c r="M364" s="116" t="s">
        <v>490</v>
      </c>
      <c r="N364" s="116" t="s">
        <v>490</v>
      </c>
      <c r="O364"/>
      <c r="P364" s="116" t="s">
        <v>349</v>
      </c>
      <c r="Q364" s="137" t="s">
        <v>349</v>
      </c>
      <c r="R364" s="137" t="s">
        <v>349</v>
      </c>
      <c r="S364" s="137" t="s">
        <v>349</v>
      </c>
      <c r="T364" s="135" t="s">
        <v>490</v>
      </c>
      <c r="U364" s="136" t="s">
        <v>349</v>
      </c>
      <c r="V364" s="136" t="s">
        <v>349</v>
      </c>
      <c r="W364" s="136" t="s">
        <v>349</v>
      </c>
      <c r="X364" s="136" t="s">
        <v>349</v>
      </c>
      <c r="Y364" s="136"/>
    </row>
    <row r="365" spans="1:25" ht="12.5">
      <c r="A365" s="116" t="s">
        <v>498</v>
      </c>
      <c r="B365" s="116" t="s">
        <v>458</v>
      </c>
      <c r="C365" s="116" t="s">
        <v>2782</v>
      </c>
      <c r="D365"/>
      <c r="E365" s="182" t="s">
        <v>2783</v>
      </c>
      <c r="F365" s="121" t="s">
        <v>487</v>
      </c>
      <c r="G365" s="121" t="s">
        <v>531</v>
      </c>
      <c r="H365" s="116" t="s">
        <v>349</v>
      </c>
      <c r="I365" s="116" t="s">
        <v>349</v>
      </c>
      <c r="J365" s="116" t="s">
        <v>349</v>
      </c>
      <c r="K365" s="116" t="s">
        <v>349</v>
      </c>
      <c r="L365" s="116" t="s">
        <v>349</v>
      </c>
      <c r="M365" s="116" t="s">
        <v>490</v>
      </c>
      <c r="N365" s="116" t="s">
        <v>490</v>
      </c>
      <c r="O365"/>
      <c r="P365" s="116" t="s">
        <v>349</v>
      </c>
      <c r="Q365" s="137" t="s">
        <v>349</v>
      </c>
      <c r="R365" s="137" t="s">
        <v>349</v>
      </c>
      <c r="S365" s="137" t="s">
        <v>349</v>
      </c>
      <c r="T365" s="135" t="s">
        <v>490</v>
      </c>
      <c r="U365" s="136" t="s">
        <v>349</v>
      </c>
      <c r="V365" s="136" t="s">
        <v>349</v>
      </c>
      <c r="W365" s="136" t="s">
        <v>349</v>
      </c>
      <c r="X365" s="136" t="s">
        <v>349</v>
      </c>
      <c r="Y365" s="136"/>
    </row>
    <row r="366" spans="1:25" ht="12.5">
      <c r="A366" s="116" t="s">
        <v>498</v>
      </c>
      <c r="B366" s="116" t="s">
        <v>393</v>
      </c>
      <c r="C366" s="116" t="s">
        <v>2784</v>
      </c>
      <c r="D366"/>
      <c r="E366" s="182" t="s">
        <v>2785</v>
      </c>
      <c r="F366" s="121" t="s">
        <v>487</v>
      </c>
      <c r="G366" s="121" t="s">
        <v>531</v>
      </c>
      <c r="H366" s="116" t="s">
        <v>349</v>
      </c>
      <c r="I366" s="116" t="s">
        <v>349</v>
      </c>
      <c r="J366" s="116" t="s">
        <v>349</v>
      </c>
      <c r="K366" s="116" t="s">
        <v>349</v>
      </c>
      <c r="L366" s="116" t="s">
        <v>349</v>
      </c>
      <c r="M366" s="116" t="s">
        <v>490</v>
      </c>
      <c r="N366" s="116" t="s">
        <v>490</v>
      </c>
      <c r="O366"/>
      <c r="P366" s="116" t="s">
        <v>349</v>
      </c>
      <c r="Q366" s="137" t="s">
        <v>349</v>
      </c>
      <c r="R366" s="137" t="s">
        <v>349</v>
      </c>
      <c r="S366" s="137" t="s">
        <v>349</v>
      </c>
      <c r="T366" s="135" t="s">
        <v>490</v>
      </c>
      <c r="U366" s="136" t="s">
        <v>349</v>
      </c>
      <c r="V366" s="136" t="s">
        <v>349</v>
      </c>
      <c r="W366" s="136" t="s">
        <v>349</v>
      </c>
      <c r="X366" s="136" t="s">
        <v>349</v>
      </c>
      <c r="Y366" s="136"/>
    </row>
    <row r="367" spans="1:25" ht="12.5">
      <c r="A367" s="116" t="s">
        <v>498</v>
      </c>
      <c r="B367" s="116" t="s">
        <v>458</v>
      </c>
      <c r="C367" s="116" t="s">
        <v>2786</v>
      </c>
      <c r="D367"/>
      <c r="E367" s="182" t="s">
        <v>2787</v>
      </c>
      <c r="F367" s="121" t="s">
        <v>487</v>
      </c>
      <c r="G367" s="121" t="s">
        <v>531</v>
      </c>
      <c r="H367" s="116" t="s">
        <v>349</v>
      </c>
      <c r="I367" s="116" t="s">
        <v>349</v>
      </c>
      <c r="J367" s="116" t="s">
        <v>349</v>
      </c>
      <c r="K367" s="116" t="s">
        <v>349</v>
      </c>
      <c r="L367" s="116" t="s">
        <v>349</v>
      </c>
      <c r="M367" s="116" t="s">
        <v>490</v>
      </c>
      <c r="N367" s="116" t="s">
        <v>490</v>
      </c>
      <c r="O367"/>
      <c r="P367" s="116" t="s">
        <v>349</v>
      </c>
      <c r="Q367" s="137" t="s">
        <v>349</v>
      </c>
      <c r="R367" s="137" t="s">
        <v>349</v>
      </c>
      <c r="S367" s="137" t="s">
        <v>349</v>
      </c>
      <c r="T367" s="135" t="s">
        <v>490</v>
      </c>
      <c r="U367" s="136" t="s">
        <v>349</v>
      </c>
      <c r="V367" s="136" t="s">
        <v>349</v>
      </c>
      <c r="W367" s="136" t="s">
        <v>349</v>
      </c>
      <c r="X367" s="136" t="s">
        <v>349</v>
      </c>
      <c r="Y367" s="136"/>
    </row>
    <row r="368" spans="1:25" ht="12.5">
      <c r="A368" s="116" t="s">
        <v>498</v>
      </c>
      <c r="B368" s="116" t="s">
        <v>393</v>
      </c>
      <c r="C368" s="116" t="s">
        <v>2788</v>
      </c>
      <c r="D368"/>
      <c r="E368" s="182" t="s">
        <v>2789</v>
      </c>
      <c r="F368" s="121" t="s">
        <v>487</v>
      </c>
      <c r="G368" s="121" t="s">
        <v>531</v>
      </c>
      <c r="H368" s="116" t="s">
        <v>349</v>
      </c>
      <c r="I368" s="116" t="s">
        <v>349</v>
      </c>
      <c r="J368" s="116" t="s">
        <v>349</v>
      </c>
      <c r="K368" s="116" t="s">
        <v>349</v>
      </c>
      <c r="L368" s="116" t="s">
        <v>349</v>
      </c>
      <c r="M368" s="116" t="s">
        <v>490</v>
      </c>
      <c r="N368" s="116" t="s">
        <v>490</v>
      </c>
      <c r="O368"/>
      <c r="P368" s="116" t="s">
        <v>349</v>
      </c>
      <c r="Q368" s="137" t="s">
        <v>349</v>
      </c>
      <c r="R368" s="137" t="s">
        <v>349</v>
      </c>
      <c r="S368" s="137" t="s">
        <v>349</v>
      </c>
      <c r="T368" s="135" t="s">
        <v>490</v>
      </c>
      <c r="U368" s="136" t="s">
        <v>349</v>
      </c>
      <c r="V368" s="136" t="s">
        <v>349</v>
      </c>
      <c r="W368" s="136" t="s">
        <v>349</v>
      </c>
      <c r="X368" s="136" t="s">
        <v>349</v>
      </c>
      <c r="Y368" s="136"/>
    </row>
    <row r="369" spans="1:25" ht="12.5">
      <c r="A369" s="116" t="s">
        <v>498</v>
      </c>
      <c r="B369" s="116" t="s">
        <v>458</v>
      </c>
      <c r="C369" s="116" t="s">
        <v>2790</v>
      </c>
      <c r="D369"/>
      <c r="E369" s="182" t="s">
        <v>2791</v>
      </c>
      <c r="F369" s="121" t="s">
        <v>487</v>
      </c>
      <c r="G369" s="121" t="s">
        <v>531</v>
      </c>
      <c r="H369" s="116" t="s">
        <v>349</v>
      </c>
      <c r="I369" s="116" t="s">
        <v>349</v>
      </c>
      <c r="J369" s="116" t="s">
        <v>349</v>
      </c>
      <c r="K369" s="116" t="s">
        <v>349</v>
      </c>
      <c r="L369" s="116" t="s">
        <v>349</v>
      </c>
      <c r="M369" s="116" t="s">
        <v>490</v>
      </c>
      <c r="N369" s="116" t="s">
        <v>490</v>
      </c>
      <c r="O369"/>
      <c r="P369" s="116" t="s">
        <v>349</v>
      </c>
      <c r="Q369" s="137" t="s">
        <v>349</v>
      </c>
      <c r="R369" s="137" t="s">
        <v>349</v>
      </c>
      <c r="S369" s="137" t="s">
        <v>349</v>
      </c>
      <c r="T369" s="135" t="s">
        <v>490</v>
      </c>
      <c r="U369" s="136" t="s">
        <v>349</v>
      </c>
      <c r="V369" s="136" t="s">
        <v>349</v>
      </c>
      <c r="W369" s="136" t="s">
        <v>349</v>
      </c>
      <c r="X369" s="136" t="s">
        <v>349</v>
      </c>
      <c r="Y369" s="136"/>
    </row>
    <row r="370" spans="1:25" ht="12.5">
      <c r="A370" s="116" t="s">
        <v>498</v>
      </c>
      <c r="B370" s="116" t="s">
        <v>393</v>
      </c>
      <c r="C370" s="116" t="s">
        <v>2792</v>
      </c>
      <c r="D370"/>
      <c r="E370" s="182" t="s">
        <v>2793</v>
      </c>
      <c r="F370" s="121" t="s">
        <v>487</v>
      </c>
      <c r="G370" s="121" t="s">
        <v>531</v>
      </c>
      <c r="H370" s="116" t="s">
        <v>349</v>
      </c>
      <c r="I370" s="116" t="s">
        <v>349</v>
      </c>
      <c r="J370" s="116" t="s">
        <v>349</v>
      </c>
      <c r="K370" s="116" t="s">
        <v>349</v>
      </c>
      <c r="L370" s="116" t="s">
        <v>349</v>
      </c>
      <c r="M370" s="116" t="s">
        <v>490</v>
      </c>
      <c r="N370" s="116" t="s">
        <v>490</v>
      </c>
      <c r="O370"/>
      <c r="P370" s="116" t="s">
        <v>349</v>
      </c>
      <c r="Q370" s="137" t="s">
        <v>349</v>
      </c>
      <c r="R370" s="137" t="s">
        <v>349</v>
      </c>
      <c r="S370" s="137" t="s">
        <v>349</v>
      </c>
      <c r="T370" s="135" t="s">
        <v>490</v>
      </c>
      <c r="U370" s="136" t="s">
        <v>349</v>
      </c>
      <c r="V370" s="136" t="s">
        <v>349</v>
      </c>
      <c r="W370" s="136" t="s">
        <v>349</v>
      </c>
      <c r="X370" s="136" t="s">
        <v>349</v>
      </c>
      <c r="Y370" s="136"/>
    </row>
    <row r="371" spans="1:25" ht="12.5">
      <c r="A371" s="116" t="s">
        <v>498</v>
      </c>
      <c r="B371" s="116" t="s">
        <v>458</v>
      </c>
      <c r="C371" s="116" t="s">
        <v>2794</v>
      </c>
      <c r="D371"/>
      <c r="E371" s="182" t="s">
        <v>2795</v>
      </c>
      <c r="F371" s="121" t="s">
        <v>487</v>
      </c>
      <c r="G371" s="121" t="s">
        <v>531</v>
      </c>
      <c r="H371" s="116" t="s">
        <v>349</v>
      </c>
      <c r="I371" s="116" t="s">
        <v>349</v>
      </c>
      <c r="J371" s="116" t="s">
        <v>349</v>
      </c>
      <c r="K371" s="116" t="s">
        <v>349</v>
      </c>
      <c r="L371" s="116" t="s">
        <v>349</v>
      </c>
      <c r="M371" s="116" t="s">
        <v>490</v>
      </c>
      <c r="N371" s="116" t="s">
        <v>490</v>
      </c>
      <c r="O371"/>
      <c r="P371" s="116" t="s">
        <v>349</v>
      </c>
      <c r="Q371" s="137" t="s">
        <v>349</v>
      </c>
      <c r="R371" s="137" t="s">
        <v>349</v>
      </c>
      <c r="S371" s="137" t="s">
        <v>349</v>
      </c>
      <c r="T371" s="135" t="s">
        <v>490</v>
      </c>
      <c r="U371" s="136" t="s">
        <v>349</v>
      </c>
      <c r="V371" s="136" t="s">
        <v>349</v>
      </c>
      <c r="W371" s="136" t="s">
        <v>349</v>
      </c>
      <c r="X371" s="136" t="s">
        <v>349</v>
      </c>
      <c r="Y371" s="136"/>
    </row>
    <row r="372" spans="1:25" ht="12.5">
      <c r="A372" s="116" t="s">
        <v>498</v>
      </c>
      <c r="B372" s="116" t="s">
        <v>393</v>
      </c>
      <c r="C372" s="116" t="s">
        <v>2796</v>
      </c>
      <c r="D372"/>
      <c r="E372" s="182" t="s">
        <v>2797</v>
      </c>
      <c r="F372" s="121" t="s">
        <v>487</v>
      </c>
      <c r="G372" s="121" t="s">
        <v>531</v>
      </c>
      <c r="H372" s="116" t="s">
        <v>349</v>
      </c>
      <c r="I372" s="116" t="s">
        <v>349</v>
      </c>
      <c r="J372" s="116" t="s">
        <v>349</v>
      </c>
      <c r="K372" s="116" t="s">
        <v>349</v>
      </c>
      <c r="L372" s="116" t="s">
        <v>349</v>
      </c>
      <c r="M372" s="116" t="s">
        <v>490</v>
      </c>
      <c r="N372" s="116" t="s">
        <v>490</v>
      </c>
      <c r="O372"/>
      <c r="P372" s="116" t="s">
        <v>349</v>
      </c>
      <c r="Q372" s="137" t="s">
        <v>349</v>
      </c>
      <c r="R372" s="137" t="s">
        <v>349</v>
      </c>
      <c r="S372" s="137" t="s">
        <v>349</v>
      </c>
      <c r="T372" s="135" t="s">
        <v>490</v>
      </c>
      <c r="U372" s="136" t="s">
        <v>349</v>
      </c>
      <c r="V372" s="136" t="s">
        <v>349</v>
      </c>
      <c r="W372" s="136" t="s">
        <v>349</v>
      </c>
      <c r="X372" s="136" t="s">
        <v>349</v>
      </c>
      <c r="Y372" s="136"/>
    </row>
    <row r="373" spans="1:25" ht="12.5">
      <c r="A373" s="116" t="s">
        <v>498</v>
      </c>
      <c r="B373" s="116" t="s">
        <v>458</v>
      </c>
      <c r="C373" s="116" t="s">
        <v>2798</v>
      </c>
      <c r="D373"/>
      <c r="E373" s="182" t="s">
        <v>2799</v>
      </c>
      <c r="F373" s="121" t="s">
        <v>487</v>
      </c>
      <c r="G373" s="121" t="s">
        <v>531</v>
      </c>
      <c r="H373" s="116" t="s">
        <v>349</v>
      </c>
      <c r="I373" s="116" t="s">
        <v>349</v>
      </c>
      <c r="J373" s="116" t="s">
        <v>349</v>
      </c>
      <c r="K373" s="116" t="s">
        <v>349</v>
      </c>
      <c r="L373" s="116" t="s">
        <v>349</v>
      </c>
      <c r="M373" s="116" t="s">
        <v>490</v>
      </c>
      <c r="N373" s="116" t="s">
        <v>490</v>
      </c>
      <c r="O373"/>
      <c r="P373" s="116" t="s">
        <v>349</v>
      </c>
      <c r="Q373" s="137" t="s">
        <v>349</v>
      </c>
      <c r="R373" s="137" t="s">
        <v>349</v>
      </c>
      <c r="S373" s="137" t="s">
        <v>349</v>
      </c>
      <c r="T373" s="135" t="s">
        <v>490</v>
      </c>
      <c r="U373" s="136" t="s">
        <v>349</v>
      </c>
      <c r="V373" s="136" t="s">
        <v>349</v>
      </c>
      <c r="W373" s="136" t="s">
        <v>349</v>
      </c>
      <c r="X373" s="136" t="s">
        <v>349</v>
      </c>
      <c r="Y373" s="136"/>
    </row>
    <row r="374" spans="1:25" ht="12.5">
      <c r="A374" s="116" t="s">
        <v>498</v>
      </c>
      <c r="B374" s="116" t="s">
        <v>393</v>
      </c>
      <c r="C374" s="116" t="s">
        <v>2800</v>
      </c>
      <c r="D374"/>
      <c r="E374" s="182" t="s">
        <v>2801</v>
      </c>
      <c r="F374" s="121" t="s">
        <v>487</v>
      </c>
      <c r="G374" s="121" t="s">
        <v>531</v>
      </c>
      <c r="H374" s="116" t="s">
        <v>349</v>
      </c>
      <c r="I374" s="116" t="s">
        <v>349</v>
      </c>
      <c r="J374" s="116" t="s">
        <v>349</v>
      </c>
      <c r="K374" s="116" t="s">
        <v>349</v>
      </c>
      <c r="L374" s="116" t="s">
        <v>349</v>
      </c>
      <c r="M374" s="116" t="s">
        <v>490</v>
      </c>
      <c r="N374" s="116" t="s">
        <v>490</v>
      </c>
      <c r="O374"/>
      <c r="P374" s="116" t="s">
        <v>349</v>
      </c>
      <c r="Q374" s="137" t="s">
        <v>349</v>
      </c>
      <c r="R374" s="137" t="s">
        <v>349</v>
      </c>
      <c r="S374" s="137" t="s">
        <v>349</v>
      </c>
      <c r="T374" s="135" t="s">
        <v>490</v>
      </c>
      <c r="U374" s="136" t="s">
        <v>349</v>
      </c>
      <c r="V374" s="136" t="s">
        <v>349</v>
      </c>
      <c r="W374" s="136" t="s">
        <v>349</v>
      </c>
      <c r="X374" s="136" t="s">
        <v>349</v>
      </c>
      <c r="Y374" s="136"/>
    </row>
    <row r="375" spans="1:25" ht="12.5">
      <c r="A375" s="116" t="s">
        <v>498</v>
      </c>
      <c r="B375" s="116" t="s">
        <v>458</v>
      </c>
      <c r="C375" s="116" t="s">
        <v>2802</v>
      </c>
      <c r="D375"/>
      <c r="E375" s="182" t="s">
        <v>2803</v>
      </c>
      <c r="F375" s="121" t="s">
        <v>487</v>
      </c>
      <c r="G375" s="121" t="s">
        <v>531</v>
      </c>
      <c r="H375" s="116" t="s">
        <v>349</v>
      </c>
      <c r="I375" s="116" t="s">
        <v>349</v>
      </c>
      <c r="J375" s="116" t="s">
        <v>349</v>
      </c>
      <c r="K375" s="116" t="s">
        <v>349</v>
      </c>
      <c r="L375" s="116" t="s">
        <v>349</v>
      </c>
      <c r="M375" s="116" t="s">
        <v>490</v>
      </c>
      <c r="N375" s="116" t="s">
        <v>490</v>
      </c>
      <c r="O375"/>
      <c r="P375" s="116" t="s">
        <v>349</v>
      </c>
      <c r="Q375" s="137" t="s">
        <v>349</v>
      </c>
      <c r="R375" s="137" t="s">
        <v>349</v>
      </c>
      <c r="S375" s="137" t="s">
        <v>349</v>
      </c>
      <c r="T375" s="135" t="s">
        <v>490</v>
      </c>
      <c r="U375" s="136" t="s">
        <v>349</v>
      </c>
      <c r="V375" s="136" t="s">
        <v>349</v>
      </c>
      <c r="W375" s="136" t="s">
        <v>349</v>
      </c>
      <c r="X375" s="136" t="s">
        <v>349</v>
      </c>
      <c r="Y375" s="136"/>
    </row>
    <row r="376" spans="1:25" ht="12.5">
      <c r="A376" s="116" t="s">
        <v>498</v>
      </c>
      <c r="B376" s="116" t="s">
        <v>458</v>
      </c>
      <c r="C376" s="116" t="s">
        <v>2804</v>
      </c>
      <c r="D376"/>
      <c r="E376" s="182" t="s">
        <v>2805</v>
      </c>
      <c r="F376" s="121" t="s">
        <v>487</v>
      </c>
      <c r="G376" s="121" t="s">
        <v>531</v>
      </c>
      <c r="H376" s="116" t="s">
        <v>349</v>
      </c>
      <c r="I376" s="116" t="s">
        <v>349</v>
      </c>
      <c r="J376" s="116" t="s">
        <v>349</v>
      </c>
      <c r="K376" s="116" t="s">
        <v>349</v>
      </c>
      <c r="L376" s="116" t="s">
        <v>349</v>
      </c>
      <c r="M376" s="116" t="s">
        <v>490</v>
      </c>
      <c r="N376" s="116" t="s">
        <v>490</v>
      </c>
      <c r="O376"/>
      <c r="P376" s="116" t="s">
        <v>349</v>
      </c>
      <c r="Q376" s="137" t="s">
        <v>349</v>
      </c>
      <c r="R376" s="137" t="s">
        <v>349</v>
      </c>
      <c r="S376" s="137" t="s">
        <v>349</v>
      </c>
      <c r="T376" s="135" t="s">
        <v>490</v>
      </c>
      <c r="U376" s="136" t="s">
        <v>349</v>
      </c>
      <c r="V376" s="136" t="s">
        <v>349</v>
      </c>
      <c r="W376" s="136" t="s">
        <v>349</v>
      </c>
      <c r="X376" s="136" t="s">
        <v>349</v>
      </c>
      <c r="Y376" s="136"/>
    </row>
    <row r="377" spans="1:25" ht="12.5">
      <c r="A377" s="116" t="s">
        <v>498</v>
      </c>
      <c r="B377" s="116" t="s">
        <v>393</v>
      </c>
      <c r="C377" s="116" t="s">
        <v>2806</v>
      </c>
      <c r="D377"/>
      <c r="E377" s="182" t="s">
        <v>2807</v>
      </c>
      <c r="F377" s="121" t="s">
        <v>487</v>
      </c>
      <c r="G377" s="121" t="s">
        <v>531</v>
      </c>
      <c r="H377" s="116" t="s">
        <v>349</v>
      </c>
      <c r="I377" s="116" t="s">
        <v>349</v>
      </c>
      <c r="J377" s="116" t="s">
        <v>349</v>
      </c>
      <c r="K377" s="116" t="s">
        <v>349</v>
      </c>
      <c r="L377" s="116" t="s">
        <v>349</v>
      </c>
      <c r="M377" s="116" t="s">
        <v>490</v>
      </c>
      <c r="N377" s="116" t="s">
        <v>490</v>
      </c>
      <c r="O377"/>
      <c r="P377" s="116" t="s">
        <v>349</v>
      </c>
      <c r="Q377" s="137" t="s">
        <v>349</v>
      </c>
      <c r="R377" s="137" t="s">
        <v>349</v>
      </c>
      <c r="S377" s="137" t="s">
        <v>349</v>
      </c>
      <c r="T377" s="135" t="s">
        <v>490</v>
      </c>
      <c r="U377" s="136" t="s">
        <v>349</v>
      </c>
      <c r="V377" s="136" t="s">
        <v>349</v>
      </c>
      <c r="W377" s="136" t="s">
        <v>349</v>
      </c>
      <c r="X377" s="136" t="s">
        <v>349</v>
      </c>
      <c r="Y377" s="136"/>
    </row>
    <row r="378" spans="1:25" ht="12.5">
      <c r="A378" s="116" t="s">
        <v>498</v>
      </c>
      <c r="B378" s="116" t="s">
        <v>458</v>
      </c>
      <c r="C378" s="116" t="s">
        <v>2808</v>
      </c>
      <c r="D378"/>
      <c r="E378" s="182" t="s">
        <v>2809</v>
      </c>
      <c r="F378" s="121" t="s">
        <v>487</v>
      </c>
      <c r="G378" s="121" t="s">
        <v>531</v>
      </c>
      <c r="H378" s="116" t="s">
        <v>349</v>
      </c>
      <c r="I378" s="116" t="s">
        <v>349</v>
      </c>
      <c r="J378" s="116" t="s">
        <v>349</v>
      </c>
      <c r="K378" s="116" t="s">
        <v>349</v>
      </c>
      <c r="L378" s="116" t="s">
        <v>349</v>
      </c>
      <c r="M378" s="116" t="s">
        <v>490</v>
      </c>
      <c r="N378" s="116" t="s">
        <v>490</v>
      </c>
      <c r="O378"/>
      <c r="P378" s="116" t="s">
        <v>349</v>
      </c>
      <c r="Q378" s="137" t="s">
        <v>349</v>
      </c>
      <c r="R378" s="137" t="s">
        <v>349</v>
      </c>
      <c r="S378" s="137" t="s">
        <v>349</v>
      </c>
      <c r="T378" s="135" t="s">
        <v>490</v>
      </c>
      <c r="U378" s="136" t="s">
        <v>349</v>
      </c>
      <c r="V378" s="136" t="s">
        <v>349</v>
      </c>
      <c r="W378" s="136" t="s">
        <v>349</v>
      </c>
      <c r="X378" s="136" t="s">
        <v>349</v>
      </c>
      <c r="Y378" s="136"/>
    </row>
    <row r="379" spans="1:25" ht="12.5">
      <c r="A379" s="116" t="s">
        <v>498</v>
      </c>
      <c r="B379" s="116" t="s">
        <v>393</v>
      </c>
      <c r="C379" s="116" t="s">
        <v>2810</v>
      </c>
      <c r="D379"/>
      <c r="E379" s="182" t="s">
        <v>2811</v>
      </c>
      <c r="F379" s="121" t="s">
        <v>487</v>
      </c>
      <c r="G379" s="121" t="s">
        <v>531</v>
      </c>
      <c r="H379" s="116" t="s">
        <v>349</v>
      </c>
      <c r="I379" s="116" t="s">
        <v>349</v>
      </c>
      <c r="J379" s="116" t="s">
        <v>349</v>
      </c>
      <c r="K379" s="116" t="s">
        <v>349</v>
      </c>
      <c r="L379" s="116" t="s">
        <v>349</v>
      </c>
      <c r="M379" s="116" t="s">
        <v>490</v>
      </c>
      <c r="N379" s="116" t="s">
        <v>490</v>
      </c>
      <c r="O379"/>
      <c r="P379" s="116" t="s">
        <v>349</v>
      </c>
      <c r="Q379" s="137" t="s">
        <v>349</v>
      </c>
      <c r="R379" s="137" t="s">
        <v>349</v>
      </c>
      <c r="S379" s="137" t="s">
        <v>349</v>
      </c>
      <c r="T379" s="135" t="s">
        <v>490</v>
      </c>
      <c r="U379" s="136" t="s">
        <v>349</v>
      </c>
      <c r="V379" s="136" t="s">
        <v>349</v>
      </c>
      <c r="W379" s="136" t="s">
        <v>349</v>
      </c>
      <c r="X379" s="136" t="s">
        <v>349</v>
      </c>
      <c r="Y379" s="136"/>
    </row>
    <row r="380" spans="1:25" ht="12.5">
      <c r="A380" s="116" t="s">
        <v>498</v>
      </c>
      <c r="B380" s="116" t="s">
        <v>458</v>
      </c>
      <c r="C380" s="116" t="s">
        <v>2812</v>
      </c>
      <c r="D380"/>
      <c r="E380" s="182" t="s">
        <v>2813</v>
      </c>
      <c r="F380" s="121" t="s">
        <v>487</v>
      </c>
      <c r="G380" s="121" t="s">
        <v>531</v>
      </c>
      <c r="H380" s="116" t="s">
        <v>349</v>
      </c>
      <c r="I380" s="116" t="s">
        <v>349</v>
      </c>
      <c r="J380" s="116" t="s">
        <v>349</v>
      </c>
      <c r="K380" s="116" t="s">
        <v>349</v>
      </c>
      <c r="L380" s="116" t="s">
        <v>349</v>
      </c>
      <c r="M380" s="116" t="s">
        <v>490</v>
      </c>
      <c r="N380" s="116" t="s">
        <v>490</v>
      </c>
      <c r="O380"/>
      <c r="P380" s="116" t="s">
        <v>349</v>
      </c>
      <c r="Q380" s="137" t="s">
        <v>349</v>
      </c>
      <c r="R380" s="137" t="s">
        <v>349</v>
      </c>
      <c r="S380" s="137" t="s">
        <v>349</v>
      </c>
      <c r="T380" s="135" t="s">
        <v>490</v>
      </c>
      <c r="U380" s="136" t="s">
        <v>349</v>
      </c>
      <c r="V380" s="136" t="s">
        <v>349</v>
      </c>
      <c r="W380" s="136" t="s">
        <v>349</v>
      </c>
      <c r="X380" s="136" t="s">
        <v>349</v>
      </c>
      <c r="Y380" s="136"/>
    </row>
    <row r="381" spans="1:25" ht="12.5">
      <c r="A381" s="116" t="s">
        <v>498</v>
      </c>
      <c r="B381" s="116" t="s">
        <v>393</v>
      </c>
      <c r="C381" s="116" t="s">
        <v>2814</v>
      </c>
      <c r="D381"/>
      <c r="E381" s="182" t="s">
        <v>2815</v>
      </c>
      <c r="F381" s="121" t="s">
        <v>487</v>
      </c>
      <c r="G381" s="121" t="s">
        <v>531</v>
      </c>
      <c r="H381" s="116" t="s">
        <v>349</v>
      </c>
      <c r="I381" s="116" t="s">
        <v>349</v>
      </c>
      <c r="J381" s="116" t="s">
        <v>349</v>
      </c>
      <c r="K381" s="116" t="s">
        <v>349</v>
      </c>
      <c r="L381" s="116" t="s">
        <v>349</v>
      </c>
      <c r="M381" s="116" t="s">
        <v>490</v>
      </c>
      <c r="N381" s="116" t="s">
        <v>490</v>
      </c>
      <c r="O381"/>
      <c r="P381" s="116" t="s">
        <v>349</v>
      </c>
      <c r="Q381" s="137" t="s">
        <v>349</v>
      </c>
      <c r="R381" s="137" t="s">
        <v>349</v>
      </c>
      <c r="S381" s="137" t="s">
        <v>349</v>
      </c>
      <c r="T381" s="135" t="s">
        <v>490</v>
      </c>
      <c r="U381" s="136" t="s">
        <v>349</v>
      </c>
      <c r="V381" s="136" t="s">
        <v>349</v>
      </c>
      <c r="W381" s="136" t="s">
        <v>349</v>
      </c>
      <c r="X381" s="136" t="s">
        <v>349</v>
      </c>
      <c r="Y381" s="136"/>
    </row>
    <row r="382" spans="1:25" ht="12.5">
      <c r="A382" s="116" t="s">
        <v>498</v>
      </c>
      <c r="B382" s="116" t="s">
        <v>458</v>
      </c>
      <c r="C382" s="116" t="s">
        <v>2816</v>
      </c>
      <c r="D382"/>
      <c r="E382" s="182" t="s">
        <v>2817</v>
      </c>
      <c r="F382" s="121" t="s">
        <v>487</v>
      </c>
      <c r="G382" s="121" t="s">
        <v>531</v>
      </c>
      <c r="H382" s="116" t="s">
        <v>349</v>
      </c>
      <c r="I382" s="116" t="s">
        <v>349</v>
      </c>
      <c r="J382" s="116" t="s">
        <v>349</v>
      </c>
      <c r="K382" s="116" t="s">
        <v>349</v>
      </c>
      <c r="L382" s="116" t="s">
        <v>349</v>
      </c>
      <c r="M382" s="116" t="s">
        <v>490</v>
      </c>
      <c r="N382" s="116" t="s">
        <v>490</v>
      </c>
      <c r="O382"/>
      <c r="P382" s="116" t="s">
        <v>349</v>
      </c>
      <c r="Q382" s="137" t="s">
        <v>349</v>
      </c>
      <c r="R382" s="137" t="s">
        <v>349</v>
      </c>
      <c r="S382" s="137" t="s">
        <v>349</v>
      </c>
      <c r="T382" s="135" t="s">
        <v>490</v>
      </c>
      <c r="U382" s="136" t="s">
        <v>349</v>
      </c>
      <c r="V382" s="136" t="s">
        <v>349</v>
      </c>
      <c r="W382" s="136" t="s">
        <v>349</v>
      </c>
      <c r="X382" s="136" t="s">
        <v>349</v>
      </c>
      <c r="Y382" s="136"/>
    </row>
    <row r="383" spans="1:25" ht="12.5">
      <c r="A383" s="116" t="s">
        <v>498</v>
      </c>
      <c r="B383" s="116" t="s">
        <v>371</v>
      </c>
      <c r="C383" s="116" t="s">
        <v>2818</v>
      </c>
      <c r="D383"/>
      <c r="E383" s="182" t="s">
        <v>2819</v>
      </c>
      <c r="F383" s="121" t="s">
        <v>487</v>
      </c>
      <c r="G383" s="121" t="s">
        <v>531</v>
      </c>
      <c r="H383" s="116" t="s">
        <v>349</v>
      </c>
      <c r="I383" s="116" t="s">
        <v>349</v>
      </c>
      <c r="J383" s="116" t="s">
        <v>349</v>
      </c>
      <c r="K383" s="116" t="s">
        <v>349</v>
      </c>
      <c r="L383" s="116" t="s">
        <v>349</v>
      </c>
      <c r="M383" s="116" t="s">
        <v>490</v>
      </c>
      <c r="N383" s="116" t="s">
        <v>490</v>
      </c>
      <c r="O383"/>
      <c r="P383" s="116" t="s">
        <v>349</v>
      </c>
      <c r="Q383" s="137" t="s">
        <v>349</v>
      </c>
      <c r="R383" s="137" t="s">
        <v>349</v>
      </c>
      <c r="S383" s="137" t="s">
        <v>349</v>
      </c>
      <c r="T383" s="135" t="s">
        <v>490</v>
      </c>
      <c r="U383" s="136" t="s">
        <v>349</v>
      </c>
      <c r="V383" s="136" t="s">
        <v>349</v>
      </c>
      <c r="W383" s="136" t="s">
        <v>349</v>
      </c>
      <c r="X383" s="136" t="s">
        <v>349</v>
      </c>
      <c r="Y383" s="136"/>
    </row>
    <row r="384" spans="1:25" ht="12.5">
      <c r="A384" s="116" t="s">
        <v>498</v>
      </c>
      <c r="B384" s="116" t="s">
        <v>363</v>
      </c>
      <c r="C384" s="116" t="s">
        <v>2820</v>
      </c>
      <c r="D384"/>
      <c r="E384" s="182" t="s">
        <v>2821</v>
      </c>
      <c r="F384" s="121" t="s">
        <v>487</v>
      </c>
      <c r="G384" s="121" t="s">
        <v>531</v>
      </c>
      <c r="H384" s="116" t="s">
        <v>349</v>
      </c>
      <c r="I384" s="116" t="s">
        <v>349</v>
      </c>
      <c r="J384" s="116" t="s">
        <v>349</v>
      </c>
      <c r="K384" s="116" t="s">
        <v>349</v>
      </c>
      <c r="L384" s="116" t="s">
        <v>349</v>
      </c>
      <c r="M384" s="116" t="s">
        <v>490</v>
      </c>
      <c r="N384" s="116" t="s">
        <v>490</v>
      </c>
      <c r="O384"/>
      <c r="P384" s="116" t="s">
        <v>349</v>
      </c>
      <c r="Q384" s="137" t="s">
        <v>349</v>
      </c>
      <c r="R384" s="137" t="s">
        <v>349</v>
      </c>
      <c r="S384" s="137" t="s">
        <v>349</v>
      </c>
      <c r="T384" s="135" t="s">
        <v>490</v>
      </c>
      <c r="U384" s="136" t="s">
        <v>349</v>
      </c>
      <c r="V384" s="136" t="s">
        <v>349</v>
      </c>
      <c r="W384" s="136" t="s">
        <v>349</v>
      </c>
      <c r="X384" s="136" t="s">
        <v>349</v>
      </c>
      <c r="Y384" s="136"/>
    </row>
    <row r="385" spans="1:25" ht="12.5">
      <c r="A385" s="116" t="s">
        <v>498</v>
      </c>
      <c r="B385" s="116" t="s">
        <v>371</v>
      </c>
      <c r="C385" s="116" t="s">
        <v>2822</v>
      </c>
      <c r="D385"/>
      <c r="E385" s="182" t="s">
        <v>2823</v>
      </c>
      <c r="F385" s="121" t="s">
        <v>487</v>
      </c>
      <c r="G385" s="121" t="s">
        <v>531</v>
      </c>
      <c r="H385" s="116" t="s">
        <v>349</v>
      </c>
      <c r="I385" s="116" t="s">
        <v>349</v>
      </c>
      <c r="J385" s="116" t="s">
        <v>349</v>
      </c>
      <c r="K385" s="116" t="s">
        <v>349</v>
      </c>
      <c r="L385" s="116" t="s">
        <v>349</v>
      </c>
      <c r="M385" s="116" t="s">
        <v>490</v>
      </c>
      <c r="N385" s="116" t="s">
        <v>490</v>
      </c>
      <c r="O385"/>
      <c r="P385" s="116" t="s">
        <v>349</v>
      </c>
      <c r="Q385" s="137" t="s">
        <v>349</v>
      </c>
      <c r="R385" s="137" t="s">
        <v>349</v>
      </c>
      <c r="S385" s="137" t="s">
        <v>349</v>
      </c>
      <c r="T385" s="135" t="s">
        <v>490</v>
      </c>
      <c r="U385" s="136" t="s">
        <v>349</v>
      </c>
      <c r="V385" s="136" t="s">
        <v>349</v>
      </c>
      <c r="W385" s="136" t="s">
        <v>349</v>
      </c>
      <c r="X385" s="136" t="s">
        <v>349</v>
      </c>
      <c r="Y385" s="136"/>
    </row>
    <row r="386" spans="1:25" ht="12.5">
      <c r="A386" s="116" t="s">
        <v>498</v>
      </c>
      <c r="B386" s="116" t="s">
        <v>393</v>
      </c>
      <c r="C386" s="116" t="s">
        <v>2824</v>
      </c>
      <c r="D386"/>
      <c r="E386" s="182" t="s">
        <v>2825</v>
      </c>
      <c r="F386" s="121" t="s">
        <v>487</v>
      </c>
      <c r="G386" s="121" t="s">
        <v>531</v>
      </c>
      <c r="H386" s="116" t="s">
        <v>349</v>
      </c>
      <c r="I386" s="116" t="s">
        <v>349</v>
      </c>
      <c r="J386" s="116" t="s">
        <v>349</v>
      </c>
      <c r="K386" s="116" t="s">
        <v>349</v>
      </c>
      <c r="L386" s="116" t="s">
        <v>349</v>
      </c>
      <c r="M386" s="116" t="s">
        <v>490</v>
      </c>
      <c r="N386" s="116" t="s">
        <v>490</v>
      </c>
      <c r="O386"/>
      <c r="P386" s="116" t="s">
        <v>349</v>
      </c>
      <c r="Q386" s="137" t="s">
        <v>349</v>
      </c>
      <c r="R386" s="137" t="s">
        <v>349</v>
      </c>
      <c r="S386" s="137" t="s">
        <v>349</v>
      </c>
      <c r="T386" s="135" t="s">
        <v>490</v>
      </c>
      <c r="U386" s="136" t="s">
        <v>349</v>
      </c>
      <c r="V386" s="136" t="s">
        <v>349</v>
      </c>
      <c r="W386" s="136" t="s">
        <v>349</v>
      </c>
      <c r="X386" s="136" t="s">
        <v>349</v>
      </c>
      <c r="Y386" s="136"/>
    </row>
    <row r="387" spans="1:25" ht="12.5">
      <c r="A387" s="116" t="s">
        <v>498</v>
      </c>
      <c r="B387" s="116" t="s">
        <v>363</v>
      </c>
      <c r="C387" s="116" t="s">
        <v>2826</v>
      </c>
      <c r="D387"/>
      <c r="E387" s="182" t="s">
        <v>2827</v>
      </c>
      <c r="F387" s="121" t="s">
        <v>487</v>
      </c>
      <c r="G387" s="121" t="s">
        <v>531</v>
      </c>
      <c r="H387" s="116" t="s">
        <v>349</v>
      </c>
      <c r="I387" s="116" t="s">
        <v>349</v>
      </c>
      <c r="J387" s="116" t="s">
        <v>349</v>
      </c>
      <c r="K387" s="116" t="s">
        <v>349</v>
      </c>
      <c r="L387" s="116" t="s">
        <v>349</v>
      </c>
      <c r="M387" s="116" t="s">
        <v>490</v>
      </c>
      <c r="N387" s="116" t="s">
        <v>490</v>
      </c>
      <c r="O387"/>
      <c r="P387" s="116" t="s">
        <v>349</v>
      </c>
      <c r="Q387" s="137" t="s">
        <v>349</v>
      </c>
      <c r="R387" s="137" t="s">
        <v>349</v>
      </c>
      <c r="S387" s="137" t="s">
        <v>349</v>
      </c>
      <c r="T387" s="135" t="s">
        <v>490</v>
      </c>
      <c r="U387" s="136" t="s">
        <v>349</v>
      </c>
      <c r="V387" s="136" t="s">
        <v>349</v>
      </c>
      <c r="W387" s="136" t="s">
        <v>349</v>
      </c>
      <c r="X387" s="136" t="s">
        <v>349</v>
      </c>
      <c r="Y387" s="136"/>
    </row>
    <row r="388" spans="1:25" ht="12.5">
      <c r="A388" s="116" t="s">
        <v>498</v>
      </c>
      <c r="B388" s="116" t="s">
        <v>458</v>
      </c>
      <c r="C388" s="116" t="s">
        <v>2828</v>
      </c>
      <c r="D388"/>
      <c r="E388" s="182" t="s">
        <v>2829</v>
      </c>
      <c r="F388" s="121" t="s">
        <v>487</v>
      </c>
      <c r="G388" s="121" t="s">
        <v>531</v>
      </c>
      <c r="H388" s="116" t="s">
        <v>349</v>
      </c>
      <c r="I388" s="116" t="s">
        <v>349</v>
      </c>
      <c r="J388" s="116" t="s">
        <v>349</v>
      </c>
      <c r="K388" s="116" t="s">
        <v>349</v>
      </c>
      <c r="L388" s="116" t="s">
        <v>349</v>
      </c>
      <c r="M388" s="116" t="s">
        <v>490</v>
      </c>
      <c r="N388" s="116" t="s">
        <v>490</v>
      </c>
      <c r="O388"/>
      <c r="P388" s="116" t="s">
        <v>349</v>
      </c>
      <c r="Q388" s="137" t="s">
        <v>349</v>
      </c>
      <c r="R388" s="137" t="s">
        <v>349</v>
      </c>
      <c r="S388" s="137" t="s">
        <v>349</v>
      </c>
      <c r="T388" s="135" t="s">
        <v>490</v>
      </c>
      <c r="U388" s="136" t="s">
        <v>349</v>
      </c>
      <c r="V388" s="136" t="s">
        <v>349</v>
      </c>
      <c r="W388" s="136" t="s">
        <v>349</v>
      </c>
      <c r="X388" s="136" t="s">
        <v>349</v>
      </c>
      <c r="Y388" s="136"/>
    </row>
    <row r="389" spans="1:25" ht="12.5">
      <c r="A389" s="116" t="s">
        <v>498</v>
      </c>
      <c r="B389" s="116" t="s">
        <v>393</v>
      </c>
      <c r="C389" s="116" t="s">
        <v>2830</v>
      </c>
      <c r="D389"/>
      <c r="E389" s="182" t="s">
        <v>2831</v>
      </c>
      <c r="F389" s="121" t="s">
        <v>487</v>
      </c>
      <c r="G389" s="121" t="s">
        <v>531</v>
      </c>
      <c r="H389" s="116" t="s">
        <v>349</v>
      </c>
      <c r="I389" s="116" t="s">
        <v>349</v>
      </c>
      <c r="J389" s="116" t="s">
        <v>349</v>
      </c>
      <c r="K389" s="116" t="s">
        <v>349</v>
      </c>
      <c r="L389" s="116" t="s">
        <v>349</v>
      </c>
      <c r="M389" s="116" t="s">
        <v>490</v>
      </c>
      <c r="N389" s="116" t="s">
        <v>490</v>
      </c>
      <c r="O389"/>
      <c r="P389" s="116" t="s">
        <v>349</v>
      </c>
      <c r="Q389" s="137" t="s">
        <v>349</v>
      </c>
      <c r="R389" s="137" t="s">
        <v>349</v>
      </c>
      <c r="S389" s="137" t="s">
        <v>349</v>
      </c>
      <c r="T389" s="135" t="s">
        <v>490</v>
      </c>
      <c r="U389" s="136" t="s">
        <v>349</v>
      </c>
      <c r="V389" s="136" t="s">
        <v>349</v>
      </c>
      <c r="W389" s="136" t="s">
        <v>349</v>
      </c>
      <c r="X389" s="136" t="s">
        <v>349</v>
      </c>
      <c r="Y389" s="136"/>
    </row>
    <row r="390" spans="1:25" ht="12.5">
      <c r="A390" s="116" t="s">
        <v>498</v>
      </c>
      <c r="B390" s="116" t="s">
        <v>458</v>
      </c>
      <c r="C390" s="116" t="s">
        <v>2832</v>
      </c>
      <c r="D390"/>
      <c r="E390" s="182" t="s">
        <v>2833</v>
      </c>
      <c r="F390" s="121" t="s">
        <v>487</v>
      </c>
      <c r="G390" s="121" t="s">
        <v>531</v>
      </c>
      <c r="H390" s="116" t="s">
        <v>349</v>
      </c>
      <c r="I390" s="116" t="s">
        <v>349</v>
      </c>
      <c r="J390" s="116" t="s">
        <v>349</v>
      </c>
      <c r="K390" s="116" t="s">
        <v>349</v>
      </c>
      <c r="L390" s="116" t="s">
        <v>349</v>
      </c>
      <c r="M390" s="116" t="s">
        <v>490</v>
      </c>
      <c r="N390" s="116" t="s">
        <v>490</v>
      </c>
      <c r="O390"/>
      <c r="P390" s="116" t="s">
        <v>349</v>
      </c>
      <c r="Q390" s="137" t="s">
        <v>349</v>
      </c>
      <c r="R390" s="137" t="s">
        <v>349</v>
      </c>
      <c r="S390" s="137" t="s">
        <v>349</v>
      </c>
      <c r="T390" s="135" t="s">
        <v>490</v>
      </c>
      <c r="U390" s="136" t="s">
        <v>349</v>
      </c>
      <c r="V390" s="136" t="s">
        <v>349</v>
      </c>
      <c r="W390" s="136" t="s">
        <v>349</v>
      </c>
      <c r="X390" s="136" t="s">
        <v>349</v>
      </c>
      <c r="Y390" s="136"/>
    </row>
    <row r="391" spans="1:25" ht="12.5">
      <c r="A391" s="116" t="s">
        <v>498</v>
      </c>
      <c r="B391" s="116" t="s">
        <v>393</v>
      </c>
      <c r="C391" s="116" t="s">
        <v>2834</v>
      </c>
      <c r="D391"/>
      <c r="E391" s="182" t="s">
        <v>2835</v>
      </c>
      <c r="F391" s="121" t="s">
        <v>487</v>
      </c>
      <c r="G391" s="121" t="s">
        <v>531</v>
      </c>
      <c r="H391" s="116" t="s">
        <v>349</v>
      </c>
      <c r="I391" s="116" t="s">
        <v>349</v>
      </c>
      <c r="J391" s="116" t="s">
        <v>349</v>
      </c>
      <c r="K391" s="116" t="s">
        <v>349</v>
      </c>
      <c r="L391" s="116" t="s">
        <v>349</v>
      </c>
      <c r="M391" s="116" t="s">
        <v>490</v>
      </c>
      <c r="N391" s="116" t="s">
        <v>490</v>
      </c>
      <c r="O391"/>
      <c r="P391" s="116" t="s">
        <v>349</v>
      </c>
      <c r="Q391" s="137" t="s">
        <v>349</v>
      </c>
      <c r="R391" s="137" t="s">
        <v>349</v>
      </c>
      <c r="S391" s="137" t="s">
        <v>349</v>
      </c>
      <c r="T391" s="135" t="s">
        <v>490</v>
      </c>
      <c r="U391" s="136" t="s">
        <v>349</v>
      </c>
      <c r="V391" s="136" t="s">
        <v>349</v>
      </c>
      <c r="W391" s="136" t="s">
        <v>349</v>
      </c>
      <c r="X391" s="136" t="s">
        <v>349</v>
      </c>
      <c r="Y391" s="136"/>
    </row>
    <row r="392" spans="1:25" ht="12.5">
      <c r="A392" s="116" t="s">
        <v>498</v>
      </c>
      <c r="B392" s="116" t="s">
        <v>458</v>
      </c>
      <c r="C392" s="116" t="s">
        <v>2836</v>
      </c>
      <c r="D392"/>
      <c r="E392" s="182" t="s">
        <v>2837</v>
      </c>
      <c r="F392" s="121" t="s">
        <v>487</v>
      </c>
      <c r="G392" s="121" t="s">
        <v>531</v>
      </c>
      <c r="H392" s="116" t="s">
        <v>349</v>
      </c>
      <c r="I392" s="116" t="s">
        <v>349</v>
      </c>
      <c r="J392" s="116" t="s">
        <v>349</v>
      </c>
      <c r="K392" s="116" t="s">
        <v>349</v>
      </c>
      <c r="L392" s="116" t="s">
        <v>349</v>
      </c>
      <c r="M392" s="116" t="s">
        <v>490</v>
      </c>
      <c r="N392" s="116" t="s">
        <v>490</v>
      </c>
      <c r="O392"/>
      <c r="P392" s="116" t="s">
        <v>349</v>
      </c>
      <c r="Q392" s="137" t="s">
        <v>349</v>
      </c>
      <c r="R392" s="137" t="s">
        <v>349</v>
      </c>
      <c r="S392" s="137" t="s">
        <v>349</v>
      </c>
      <c r="T392" s="135" t="s">
        <v>490</v>
      </c>
      <c r="U392" s="136" t="s">
        <v>349</v>
      </c>
      <c r="V392" s="136" t="s">
        <v>349</v>
      </c>
      <c r="W392" s="136" t="s">
        <v>349</v>
      </c>
      <c r="X392" s="136" t="s">
        <v>349</v>
      </c>
      <c r="Y392" s="136"/>
    </row>
    <row r="393" spans="1:25" ht="12.5">
      <c r="A393" s="116" t="s">
        <v>498</v>
      </c>
      <c r="B393" s="116" t="s">
        <v>393</v>
      </c>
      <c r="C393" s="116" t="s">
        <v>2838</v>
      </c>
      <c r="D393"/>
      <c r="E393" s="182" t="s">
        <v>2839</v>
      </c>
      <c r="F393" s="121" t="s">
        <v>487</v>
      </c>
      <c r="G393" s="121" t="s">
        <v>531</v>
      </c>
      <c r="H393" s="116" t="s">
        <v>349</v>
      </c>
      <c r="I393" s="116" t="s">
        <v>349</v>
      </c>
      <c r="J393" s="116" t="s">
        <v>349</v>
      </c>
      <c r="K393" s="116" t="s">
        <v>349</v>
      </c>
      <c r="L393" s="116" t="s">
        <v>349</v>
      </c>
      <c r="M393" s="116" t="s">
        <v>490</v>
      </c>
      <c r="N393" s="116" t="s">
        <v>490</v>
      </c>
      <c r="O393"/>
      <c r="P393" s="116" t="s">
        <v>349</v>
      </c>
      <c r="Q393" s="137" t="s">
        <v>349</v>
      </c>
      <c r="R393" s="137" t="s">
        <v>349</v>
      </c>
      <c r="S393" s="137" t="s">
        <v>349</v>
      </c>
      <c r="T393" s="135" t="s">
        <v>490</v>
      </c>
      <c r="U393" s="136" t="s">
        <v>349</v>
      </c>
      <c r="V393" s="136" t="s">
        <v>349</v>
      </c>
      <c r="W393" s="136" t="s">
        <v>349</v>
      </c>
      <c r="X393" s="136" t="s">
        <v>349</v>
      </c>
      <c r="Y393" s="136"/>
    </row>
    <row r="394" spans="1:25" ht="12.5">
      <c r="A394" s="116" t="s">
        <v>532</v>
      </c>
      <c r="B394" s="116" t="s">
        <v>363</v>
      </c>
      <c r="C394" s="116" t="s">
        <v>2840</v>
      </c>
      <c r="D394"/>
      <c r="E394" s="182" t="s">
        <v>2841</v>
      </c>
      <c r="F394" s="121" t="s">
        <v>487</v>
      </c>
      <c r="G394" s="121" t="s">
        <v>531</v>
      </c>
      <c r="H394" s="116" t="s">
        <v>349</v>
      </c>
      <c r="I394" s="116" t="s">
        <v>349</v>
      </c>
      <c r="J394" s="116" t="s">
        <v>349</v>
      </c>
      <c r="K394" s="116" t="s">
        <v>349</v>
      </c>
      <c r="L394" s="116" t="s">
        <v>349</v>
      </c>
      <c r="M394" s="116" t="s">
        <v>490</v>
      </c>
      <c r="N394" s="116" t="s">
        <v>490</v>
      </c>
      <c r="O394"/>
      <c r="P394" s="116" t="s">
        <v>349</v>
      </c>
      <c r="Q394" s="137" t="s">
        <v>349</v>
      </c>
      <c r="R394" s="137"/>
      <c r="S394" s="137"/>
      <c r="T394" s="135" t="s">
        <v>490</v>
      </c>
      <c r="U394" s="136" t="s">
        <v>349</v>
      </c>
      <c r="V394" s="136" t="s">
        <v>349</v>
      </c>
      <c r="W394" s="136" t="s">
        <v>349</v>
      </c>
      <c r="X394" s="136" t="s">
        <v>349</v>
      </c>
      <c r="Y394" s="136"/>
    </row>
    <row r="395" spans="1:25" ht="12.5">
      <c r="A395" s="116" t="s">
        <v>532</v>
      </c>
      <c r="B395" s="116" t="s">
        <v>363</v>
      </c>
      <c r="C395" s="116" t="s">
        <v>2842</v>
      </c>
      <c r="D395"/>
      <c r="E395" s="182" t="s">
        <v>2843</v>
      </c>
      <c r="F395" s="121" t="s">
        <v>2635</v>
      </c>
      <c r="G395" s="121" t="s">
        <v>533</v>
      </c>
      <c r="H395" s="116">
        <v>180</v>
      </c>
      <c r="I395" s="116" t="s">
        <v>349</v>
      </c>
      <c r="J395" s="116" t="s">
        <v>534</v>
      </c>
      <c r="K395" s="116">
        <v>25</v>
      </c>
      <c r="L395" s="116" t="s">
        <v>2079</v>
      </c>
      <c r="M395" s="116" t="s">
        <v>489</v>
      </c>
      <c r="N395" s="116" t="s">
        <v>490</v>
      </c>
      <c r="O395"/>
      <c r="P395" s="116" t="s">
        <v>349</v>
      </c>
      <c r="Q395" s="137">
        <v>2</v>
      </c>
      <c r="R395" s="137">
        <v>6.5</v>
      </c>
      <c r="S395" s="137" t="s">
        <v>349</v>
      </c>
      <c r="T395" s="135" t="s">
        <v>490</v>
      </c>
      <c r="U395" s="136" t="s">
        <v>490</v>
      </c>
      <c r="V395" s="136" t="s">
        <v>349</v>
      </c>
      <c r="W395" s="136" t="s">
        <v>349</v>
      </c>
      <c r="X395" s="136" t="s">
        <v>349</v>
      </c>
      <c r="Y395" s="136"/>
    </row>
    <row r="396" spans="1:25" ht="12.5">
      <c r="A396" s="116" t="s">
        <v>532</v>
      </c>
      <c r="B396" s="116" t="s">
        <v>363</v>
      </c>
      <c r="C396" s="116" t="s">
        <v>2844</v>
      </c>
      <c r="D396"/>
      <c r="E396" s="182" t="s">
        <v>2845</v>
      </c>
      <c r="F396" s="121" t="s">
        <v>537</v>
      </c>
      <c r="G396" s="121" t="s">
        <v>538</v>
      </c>
      <c r="H396" s="116" t="s">
        <v>349</v>
      </c>
      <c r="I396" s="116" t="s">
        <v>349</v>
      </c>
      <c r="J396" s="116" t="s">
        <v>349</v>
      </c>
      <c r="K396" s="116" t="s">
        <v>349</v>
      </c>
      <c r="L396" s="116" t="s">
        <v>349</v>
      </c>
      <c r="M396" s="116" t="s">
        <v>490</v>
      </c>
      <c r="N396" s="116" t="s">
        <v>490</v>
      </c>
      <c r="O396"/>
      <c r="P396" s="116" t="s">
        <v>349</v>
      </c>
      <c r="Q396" s="116" t="s">
        <v>349</v>
      </c>
      <c r="R396" s="137">
        <v>6.5</v>
      </c>
      <c r="S396" s="137" t="s">
        <v>349</v>
      </c>
      <c r="T396" s="135" t="s">
        <v>490</v>
      </c>
      <c r="U396" s="136" t="s">
        <v>490</v>
      </c>
      <c r="V396" s="136" t="s">
        <v>349</v>
      </c>
      <c r="W396" s="136" t="s">
        <v>349</v>
      </c>
      <c r="X396" s="136" t="s">
        <v>349</v>
      </c>
      <c r="Y396" s="136"/>
    </row>
    <row r="397" spans="1:25" ht="12.5">
      <c r="A397" s="116" t="s">
        <v>532</v>
      </c>
      <c r="B397" s="116" t="s">
        <v>363</v>
      </c>
      <c r="C397" s="116" t="s">
        <v>2846</v>
      </c>
      <c r="D397"/>
      <c r="E397" s="182" t="s">
        <v>2847</v>
      </c>
      <c r="F397" s="121" t="s">
        <v>537</v>
      </c>
      <c r="G397" s="121" t="s">
        <v>539</v>
      </c>
      <c r="H397" s="116" t="s">
        <v>349</v>
      </c>
      <c r="I397" s="116" t="s">
        <v>349</v>
      </c>
      <c r="J397" s="116" t="s">
        <v>349</v>
      </c>
      <c r="K397" s="116">
        <v>25</v>
      </c>
      <c r="L397" s="116" t="s">
        <v>349</v>
      </c>
      <c r="M397" s="116" t="s">
        <v>490</v>
      </c>
      <c r="N397" s="116" t="s">
        <v>490</v>
      </c>
      <c r="O397"/>
      <c r="P397" s="116" t="s">
        <v>349</v>
      </c>
      <c r="Q397" s="137">
        <v>2</v>
      </c>
      <c r="R397" s="137">
        <v>1</v>
      </c>
      <c r="S397" s="135">
        <v>0</v>
      </c>
      <c r="T397" s="135" t="s">
        <v>490</v>
      </c>
      <c r="U397" s="136" t="s">
        <v>490</v>
      </c>
      <c r="V397" s="136" t="s">
        <v>349</v>
      </c>
      <c r="W397" s="136" t="s">
        <v>349</v>
      </c>
      <c r="X397" s="136" t="s">
        <v>349</v>
      </c>
      <c r="Y397" s="136"/>
    </row>
    <row r="398" spans="1:25" ht="12.5">
      <c r="A398" s="116" t="s">
        <v>532</v>
      </c>
      <c r="B398" s="116" t="s">
        <v>363</v>
      </c>
      <c r="C398" s="116" t="s">
        <v>2848</v>
      </c>
      <c r="D398"/>
      <c r="E398" s="182" t="s">
        <v>2849</v>
      </c>
      <c r="F398" s="121" t="s">
        <v>537</v>
      </c>
      <c r="G398" s="121" t="s">
        <v>539</v>
      </c>
      <c r="H398" s="116" t="s">
        <v>349</v>
      </c>
      <c r="I398" s="116" t="s">
        <v>349</v>
      </c>
      <c r="J398" s="116" t="s">
        <v>349</v>
      </c>
      <c r="K398" s="116">
        <v>25</v>
      </c>
      <c r="L398" s="116" t="s">
        <v>349</v>
      </c>
      <c r="M398" s="116" t="s">
        <v>490</v>
      </c>
      <c r="N398" s="116" t="s">
        <v>490</v>
      </c>
      <c r="O398"/>
      <c r="P398" s="116" t="s">
        <v>349</v>
      </c>
      <c r="Q398" s="137">
        <v>2</v>
      </c>
      <c r="R398" s="137">
        <v>1</v>
      </c>
      <c r="S398" s="135">
        <v>0</v>
      </c>
      <c r="T398" s="135" t="s">
        <v>490</v>
      </c>
      <c r="U398" s="136" t="s">
        <v>490</v>
      </c>
      <c r="V398" s="136" t="s">
        <v>349</v>
      </c>
      <c r="W398" s="136" t="s">
        <v>349</v>
      </c>
      <c r="X398" s="136" t="s">
        <v>349</v>
      </c>
      <c r="Y398" s="136"/>
    </row>
    <row r="399" spans="1:25" ht="12.5">
      <c r="A399" s="116" t="s">
        <v>552</v>
      </c>
      <c r="B399" s="116" t="s">
        <v>363</v>
      </c>
      <c r="C399" s="116" t="s">
        <v>2850</v>
      </c>
      <c r="D399"/>
      <c r="E399" s="182" t="s">
        <v>2851</v>
      </c>
      <c r="F399" s="121" t="s">
        <v>2042</v>
      </c>
      <c r="G399" s="121" t="s">
        <v>351</v>
      </c>
      <c r="H399" s="116">
        <v>120</v>
      </c>
      <c r="I399" s="116" t="s">
        <v>345</v>
      </c>
      <c r="J399" s="116" t="s">
        <v>346</v>
      </c>
      <c r="K399" s="116">
        <v>25</v>
      </c>
      <c r="L399" s="155">
        <v>7.5</v>
      </c>
      <c r="M399" s="116" t="s">
        <v>489</v>
      </c>
      <c r="N399" s="116" t="s">
        <v>490</v>
      </c>
      <c r="O399"/>
      <c r="P399" s="116" t="s">
        <v>2043</v>
      </c>
      <c r="Q399" s="137" t="s">
        <v>349</v>
      </c>
      <c r="R399" s="137">
        <v>24</v>
      </c>
      <c r="S399" s="135">
        <v>36</v>
      </c>
      <c r="T399" s="135" t="s">
        <v>490</v>
      </c>
      <c r="U399" s="136" t="s">
        <v>489</v>
      </c>
      <c r="V399" s="136" t="s">
        <v>349</v>
      </c>
      <c r="W399" s="136" t="s">
        <v>349</v>
      </c>
      <c r="X399" s="136" t="s">
        <v>349</v>
      </c>
      <c r="Y399" s="136"/>
    </row>
    <row r="400" spans="1:25" ht="12.5">
      <c r="A400" s="116" t="s">
        <v>552</v>
      </c>
      <c r="B400" s="116" t="s">
        <v>363</v>
      </c>
      <c r="C400" s="116" t="s">
        <v>2852</v>
      </c>
      <c r="D400"/>
      <c r="E400" s="182" t="s">
        <v>2853</v>
      </c>
      <c r="F400" s="121" t="s">
        <v>2042</v>
      </c>
      <c r="G400" s="121" t="s">
        <v>351</v>
      </c>
      <c r="H400" s="116">
        <v>120</v>
      </c>
      <c r="I400" s="116" t="s">
        <v>345</v>
      </c>
      <c r="J400" s="116" t="s">
        <v>346</v>
      </c>
      <c r="K400" s="116">
        <v>25</v>
      </c>
      <c r="L400" s="155">
        <v>5</v>
      </c>
      <c r="M400" s="116" t="s">
        <v>489</v>
      </c>
      <c r="N400" s="116" t="s">
        <v>490</v>
      </c>
      <c r="O400"/>
      <c r="P400" s="116" t="s">
        <v>2043</v>
      </c>
      <c r="Q400" s="137" t="s">
        <v>349</v>
      </c>
      <c r="R400" s="137">
        <v>24</v>
      </c>
      <c r="S400" s="135">
        <v>36</v>
      </c>
      <c r="T400" s="135" t="s">
        <v>490</v>
      </c>
      <c r="U400" s="136" t="s">
        <v>489</v>
      </c>
      <c r="V400" s="136" t="s">
        <v>349</v>
      </c>
      <c r="W400" s="136" t="s">
        <v>349</v>
      </c>
      <c r="X400" s="136" t="s">
        <v>349</v>
      </c>
      <c r="Y400" s="136"/>
    </row>
    <row r="401" spans="1:25" ht="12.5">
      <c r="A401" s="116" t="s">
        <v>552</v>
      </c>
      <c r="B401" s="116" t="s">
        <v>364</v>
      </c>
      <c r="C401" s="116" t="s">
        <v>2854</v>
      </c>
      <c r="D401"/>
      <c r="E401" s="182" t="s">
        <v>2855</v>
      </c>
      <c r="F401" s="121" t="s">
        <v>359</v>
      </c>
      <c r="G401" s="121" t="s">
        <v>356</v>
      </c>
      <c r="H401" s="116" t="s">
        <v>553</v>
      </c>
      <c r="I401" s="116" t="s">
        <v>349</v>
      </c>
      <c r="J401" s="116" t="s">
        <v>349</v>
      </c>
      <c r="K401" s="116">
        <v>25</v>
      </c>
      <c r="L401" s="116" t="s">
        <v>349</v>
      </c>
      <c r="M401" s="116" t="s">
        <v>349</v>
      </c>
      <c r="N401" s="116" t="s">
        <v>349</v>
      </c>
      <c r="O401"/>
      <c r="P401" s="116" t="s">
        <v>349</v>
      </c>
      <c r="Q401" s="116" t="s">
        <v>349</v>
      </c>
      <c r="R401" s="137" t="s">
        <v>554</v>
      </c>
      <c r="S401" s="135" t="s">
        <v>349</v>
      </c>
      <c r="T401" s="135" t="s">
        <v>349</v>
      </c>
      <c r="U401" s="135" t="s">
        <v>349</v>
      </c>
      <c r="V401" s="135" t="s">
        <v>349</v>
      </c>
      <c r="W401" s="135" t="s">
        <v>349</v>
      </c>
      <c r="X401" s="135" t="s">
        <v>349</v>
      </c>
      <c r="Y401" s="136"/>
    </row>
    <row r="402" spans="1:25" ht="12.5">
      <c r="A402" s="116" t="s">
        <v>552</v>
      </c>
      <c r="B402" s="116" t="s">
        <v>364</v>
      </c>
      <c r="C402" s="116" t="s">
        <v>2856</v>
      </c>
      <c r="D402"/>
      <c r="E402" s="182" t="s">
        <v>2857</v>
      </c>
      <c r="F402" s="121" t="s">
        <v>2042</v>
      </c>
      <c r="G402" s="121" t="s">
        <v>344</v>
      </c>
      <c r="H402" s="116">
        <v>120</v>
      </c>
      <c r="I402" s="116" t="s">
        <v>352</v>
      </c>
      <c r="J402" s="116" t="s">
        <v>346</v>
      </c>
      <c r="K402" s="116">
        <v>25</v>
      </c>
      <c r="L402" s="155">
        <v>2</v>
      </c>
      <c r="M402" s="116" t="s">
        <v>489</v>
      </c>
      <c r="N402" s="116" t="s">
        <v>490</v>
      </c>
      <c r="O402"/>
      <c r="P402" s="116" t="s">
        <v>353</v>
      </c>
      <c r="Q402" s="137" t="s">
        <v>349</v>
      </c>
      <c r="R402" s="137">
        <v>24</v>
      </c>
      <c r="S402" s="135" t="s">
        <v>349</v>
      </c>
      <c r="T402" s="135" t="s">
        <v>490</v>
      </c>
      <c r="U402" s="136" t="s">
        <v>490</v>
      </c>
      <c r="V402" s="136" t="s">
        <v>349</v>
      </c>
      <c r="W402" s="136" t="s">
        <v>349</v>
      </c>
      <c r="X402" s="136" t="s">
        <v>349</v>
      </c>
      <c r="Y402" s="136"/>
    </row>
    <row r="403" spans="1:25" ht="12.5">
      <c r="A403" s="116" t="s">
        <v>552</v>
      </c>
      <c r="B403" s="116" t="s">
        <v>364</v>
      </c>
      <c r="C403" s="116" t="s">
        <v>2858</v>
      </c>
      <c r="D403"/>
      <c r="E403" s="182" t="s">
        <v>2859</v>
      </c>
      <c r="F403" s="121" t="s">
        <v>2042</v>
      </c>
      <c r="G403" s="121" t="s">
        <v>344</v>
      </c>
      <c r="H403" s="116">
        <v>120</v>
      </c>
      <c r="I403" s="116" t="s">
        <v>352</v>
      </c>
      <c r="J403" s="116" t="s">
        <v>346</v>
      </c>
      <c r="K403" s="116">
        <v>25</v>
      </c>
      <c r="L403" s="155">
        <v>3</v>
      </c>
      <c r="M403" s="116" t="s">
        <v>489</v>
      </c>
      <c r="N403" s="116" t="s">
        <v>490</v>
      </c>
      <c r="O403"/>
      <c r="P403" s="116" t="s">
        <v>2043</v>
      </c>
      <c r="Q403" s="137" t="s">
        <v>349</v>
      </c>
      <c r="R403" s="137">
        <v>24</v>
      </c>
      <c r="S403" s="135" t="s">
        <v>349</v>
      </c>
      <c r="T403" s="135" t="s">
        <v>490</v>
      </c>
      <c r="U403" s="136" t="s">
        <v>490</v>
      </c>
      <c r="V403" s="136" t="s">
        <v>349</v>
      </c>
      <c r="W403" s="136" t="s">
        <v>349</v>
      </c>
      <c r="X403" s="136" t="s">
        <v>349</v>
      </c>
      <c r="Y403" s="136"/>
    </row>
    <row r="404" spans="1:25" ht="12.5">
      <c r="A404" s="116" t="s">
        <v>552</v>
      </c>
      <c r="B404" s="116" t="s">
        <v>364</v>
      </c>
      <c r="C404" s="116" t="s">
        <v>2860</v>
      </c>
      <c r="D404"/>
      <c r="E404" s="182" t="s">
        <v>2861</v>
      </c>
      <c r="F404" s="121" t="s">
        <v>359</v>
      </c>
      <c r="G404" s="121" t="s">
        <v>356</v>
      </c>
      <c r="H404" s="116" t="s">
        <v>553</v>
      </c>
      <c r="I404" s="116" t="s">
        <v>349</v>
      </c>
      <c r="J404" s="116" t="s">
        <v>349</v>
      </c>
      <c r="K404" s="116">
        <v>25</v>
      </c>
      <c r="L404" s="116" t="s">
        <v>349</v>
      </c>
      <c r="M404" s="116" t="s">
        <v>349</v>
      </c>
      <c r="N404" s="116" t="s">
        <v>349</v>
      </c>
      <c r="O404"/>
      <c r="P404" s="116" t="s">
        <v>349</v>
      </c>
      <c r="Q404" s="116" t="s">
        <v>349</v>
      </c>
      <c r="R404" s="137" t="s">
        <v>554</v>
      </c>
      <c r="S404" s="135" t="s">
        <v>349</v>
      </c>
      <c r="T404" s="135" t="s">
        <v>349</v>
      </c>
      <c r="U404" s="135" t="s">
        <v>349</v>
      </c>
      <c r="V404" s="135" t="s">
        <v>349</v>
      </c>
      <c r="W404" s="135" t="s">
        <v>349</v>
      </c>
      <c r="X404" s="135" t="s">
        <v>349</v>
      </c>
      <c r="Y404" s="136"/>
    </row>
    <row r="405" spans="1:25" ht="12.5">
      <c r="A405" s="116" t="s">
        <v>552</v>
      </c>
      <c r="B405" s="116" t="s">
        <v>364</v>
      </c>
      <c r="C405" s="116" t="s">
        <v>2862</v>
      </c>
      <c r="D405"/>
      <c r="E405" s="182" t="s">
        <v>2863</v>
      </c>
      <c r="F405" s="121" t="s">
        <v>2042</v>
      </c>
      <c r="G405" s="121" t="s">
        <v>344</v>
      </c>
      <c r="H405" s="116">
        <v>120</v>
      </c>
      <c r="I405" s="116" t="s">
        <v>345</v>
      </c>
      <c r="J405" s="116" t="s">
        <v>346</v>
      </c>
      <c r="K405" s="116">
        <v>25</v>
      </c>
      <c r="L405" s="116">
        <v>2</v>
      </c>
      <c r="M405" s="116" t="s">
        <v>489</v>
      </c>
      <c r="N405" s="116" t="s">
        <v>490</v>
      </c>
      <c r="O405"/>
      <c r="P405" s="116" t="s">
        <v>353</v>
      </c>
      <c r="Q405" s="137" t="s">
        <v>349</v>
      </c>
      <c r="R405" s="137">
        <v>24</v>
      </c>
      <c r="S405" s="135" t="s">
        <v>349</v>
      </c>
      <c r="T405" s="135" t="s">
        <v>490</v>
      </c>
      <c r="U405" s="136" t="s">
        <v>490</v>
      </c>
      <c r="V405" s="136" t="s">
        <v>349</v>
      </c>
      <c r="W405" s="136" t="s">
        <v>349</v>
      </c>
      <c r="X405" s="136" t="s">
        <v>349</v>
      </c>
      <c r="Y405" s="136"/>
    </row>
    <row r="406" spans="1:25" ht="12.5">
      <c r="A406" s="116" t="s">
        <v>552</v>
      </c>
      <c r="B406" s="116" t="s">
        <v>364</v>
      </c>
      <c r="C406" s="116" t="s">
        <v>2864</v>
      </c>
      <c r="D406"/>
      <c r="E406" s="182" t="s">
        <v>2865</v>
      </c>
      <c r="F406" s="121" t="s">
        <v>2042</v>
      </c>
      <c r="G406" s="121" t="s">
        <v>344</v>
      </c>
      <c r="H406" s="116">
        <v>120</v>
      </c>
      <c r="I406" s="116" t="s">
        <v>345</v>
      </c>
      <c r="J406" s="116" t="s">
        <v>346</v>
      </c>
      <c r="K406" s="116">
        <v>25</v>
      </c>
      <c r="L406" s="155">
        <v>2</v>
      </c>
      <c r="M406" s="116" t="s">
        <v>489</v>
      </c>
      <c r="N406" s="116" t="s">
        <v>490</v>
      </c>
      <c r="O406"/>
      <c r="P406" s="116" t="s">
        <v>2043</v>
      </c>
      <c r="Q406" s="137" t="s">
        <v>349</v>
      </c>
      <c r="R406" s="137">
        <v>24</v>
      </c>
      <c r="S406" s="135" t="s">
        <v>349</v>
      </c>
      <c r="T406" s="135" t="s">
        <v>490</v>
      </c>
      <c r="U406" s="136" t="s">
        <v>490</v>
      </c>
      <c r="V406" s="136" t="s">
        <v>349</v>
      </c>
      <c r="W406" s="136" t="s">
        <v>349</v>
      </c>
      <c r="X406" s="136" t="s">
        <v>349</v>
      </c>
      <c r="Y406" s="136"/>
    </row>
    <row r="407" spans="1:25" ht="12.5">
      <c r="A407" s="116" t="s">
        <v>552</v>
      </c>
      <c r="B407" s="116" t="s">
        <v>364</v>
      </c>
      <c r="C407" s="116" t="s">
        <v>2866</v>
      </c>
      <c r="D407"/>
      <c r="E407" s="182" t="s">
        <v>2867</v>
      </c>
      <c r="F407" s="121" t="s">
        <v>555</v>
      </c>
      <c r="G407" s="121" t="s">
        <v>356</v>
      </c>
      <c r="H407" s="116" t="s">
        <v>553</v>
      </c>
      <c r="I407" s="116" t="s">
        <v>349</v>
      </c>
      <c r="J407" s="116" t="s">
        <v>349</v>
      </c>
      <c r="K407" s="116">
        <v>25</v>
      </c>
      <c r="L407" s="116" t="s">
        <v>349</v>
      </c>
      <c r="M407" s="116" t="s">
        <v>349</v>
      </c>
      <c r="N407" s="116" t="s">
        <v>349</v>
      </c>
      <c r="O407"/>
      <c r="P407" s="116" t="s">
        <v>349</v>
      </c>
      <c r="Q407" s="116" t="s">
        <v>349</v>
      </c>
      <c r="R407" s="137" t="s">
        <v>554</v>
      </c>
      <c r="S407" s="135" t="s">
        <v>349</v>
      </c>
      <c r="T407" s="135" t="s">
        <v>349</v>
      </c>
      <c r="U407" s="135" t="s">
        <v>349</v>
      </c>
      <c r="V407" s="135" t="s">
        <v>349</v>
      </c>
      <c r="W407" s="135" t="s">
        <v>349</v>
      </c>
      <c r="X407" s="135" t="s">
        <v>349</v>
      </c>
      <c r="Y407" s="136"/>
    </row>
    <row r="408" spans="1:25" ht="12.5">
      <c r="A408" s="116" t="s">
        <v>552</v>
      </c>
      <c r="B408" s="116" t="s">
        <v>364</v>
      </c>
      <c r="C408" s="116" t="s">
        <v>2868</v>
      </c>
      <c r="D408"/>
      <c r="E408" s="182" t="s">
        <v>2869</v>
      </c>
      <c r="F408" s="121" t="s">
        <v>2042</v>
      </c>
      <c r="G408" s="121" t="s">
        <v>344</v>
      </c>
      <c r="H408" s="116">
        <v>120</v>
      </c>
      <c r="I408" s="116" t="s">
        <v>345</v>
      </c>
      <c r="J408" s="116" t="s">
        <v>346</v>
      </c>
      <c r="K408" s="116">
        <v>25</v>
      </c>
      <c r="L408" s="155">
        <v>2</v>
      </c>
      <c r="M408" s="116" t="s">
        <v>489</v>
      </c>
      <c r="N408" s="116" t="s">
        <v>490</v>
      </c>
      <c r="O408"/>
      <c r="P408" s="116" t="s">
        <v>353</v>
      </c>
      <c r="Q408" s="137" t="s">
        <v>349</v>
      </c>
      <c r="R408" s="137">
        <v>12</v>
      </c>
      <c r="S408" s="135">
        <v>24</v>
      </c>
      <c r="T408" s="135" t="s">
        <v>490</v>
      </c>
      <c r="U408" s="136" t="s">
        <v>489</v>
      </c>
      <c r="V408" s="136" t="s">
        <v>349</v>
      </c>
      <c r="W408" s="136" t="s">
        <v>349</v>
      </c>
      <c r="X408" s="136" t="s">
        <v>349</v>
      </c>
      <c r="Y408" s="136"/>
    </row>
    <row r="409" spans="1:25" ht="12.5">
      <c r="A409" s="116" t="s">
        <v>552</v>
      </c>
      <c r="B409" s="116" t="s">
        <v>364</v>
      </c>
      <c r="C409" s="116" t="s">
        <v>2870</v>
      </c>
      <c r="D409"/>
      <c r="E409" s="182" t="s">
        <v>2871</v>
      </c>
      <c r="F409" s="121" t="s">
        <v>2872</v>
      </c>
      <c r="G409" s="121" t="s">
        <v>533</v>
      </c>
      <c r="H409" s="116">
        <v>120</v>
      </c>
      <c r="I409" s="116" t="s">
        <v>349</v>
      </c>
      <c r="J409" s="116" t="s">
        <v>556</v>
      </c>
      <c r="K409" s="116">
        <v>25</v>
      </c>
      <c r="L409" s="116" t="s">
        <v>2079</v>
      </c>
      <c r="M409" s="116" t="s">
        <v>489</v>
      </c>
      <c r="N409" s="116" t="s">
        <v>490</v>
      </c>
      <c r="O409"/>
      <c r="P409" s="116" t="s">
        <v>349</v>
      </c>
      <c r="Q409" s="137" t="s">
        <v>535</v>
      </c>
      <c r="R409" s="137">
        <v>2</v>
      </c>
      <c r="S409" s="135" t="s">
        <v>349</v>
      </c>
      <c r="T409" s="135" t="s">
        <v>490</v>
      </c>
      <c r="U409" s="136" t="s">
        <v>349</v>
      </c>
      <c r="V409" s="136" t="s">
        <v>349</v>
      </c>
      <c r="W409" s="136" t="s">
        <v>349</v>
      </c>
      <c r="X409" s="136" t="s">
        <v>349</v>
      </c>
      <c r="Y409" s="136"/>
    </row>
    <row r="410" spans="1:25" ht="12.5">
      <c r="A410" s="116" t="s">
        <v>557</v>
      </c>
      <c r="B410" s="116" t="s">
        <v>371</v>
      </c>
      <c r="C410" s="116" t="s">
        <v>2873</v>
      </c>
      <c r="D410"/>
      <c r="E410" s="182" t="s">
        <v>2874</v>
      </c>
      <c r="F410" s="121" t="s">
        <v>2042</v>
      </c>
      <c r="G410" s="121" t="s">
        <v>351</v>
      </c>
      <c r="H410" s="116">
        <v>120</v>
      </c>
      <c r="I410" s="116" t="s">
        <v>345</v>
      </c>
      <c r="J410" s="116" t="s">
        <v>346</v>
      </c>
      <c r="K410" s="116">
        <v>25</v>
      </c>
      <c r="L410" s="155">
        <v>7.5</v>
      </c>
      <c r="M410" s="116" t="s">
        <v>489</v>
      </c>
      <c r="N410" s="116" t="s">
        <v>490</v>
      </c>
      <c r="O410"/>
      <c r="P410" s="116" t="s">
        <v>2043</v>
      </c>
      <c r="Q410" s="137" t="s">
        <v>349</v>
      </c>
      <c r="R410" s="137">
        <v>24</v>
      </c>
      <c r="S410" s="135">
        <v>36</v>
      </c>
      <c r="T410" s="135" t="s">
        <v>490</v>
      </c>
      <c r="U410" s="136" t="s">
        <v>489</v>
      </c>
      <c r="V410" s="136" t="s">
        <v>349</v>
      </c>
      <c r="W410" s="136" t="s">
        <v>349</v>
      </c>
      <c r="X410" s="136" t="s">
        <v>349</v>
      </c>
      <c r="Y410" s="136"/>
    </row>
    <row r="411" spans="1:25" ht="12.5">
      <c r="A411" s="116" t="s">
        <v>557</v>
      </c>
      <c r="B411" s="116" t="s">
        <v>496</v>
      </c>
      <c r="C411" s="116" t="s">
        <v>2875</v>
      </c>
      <c r="D411"/>
      <c r="E411" s="182" t="s">
        <v>2876</v>
      </c>
      <c r="F411" s="121" t="s">
        <v>359</v>
      </c>
      <c r="G411" s="121" t="s">
        <v>356</v>
      </c>
      <c r="H411" s="116" t="s">
        <v>553</v>
      </c>
      <c r="I411" s="116" t="s">
        <v>349</v>
      </c>
      <c r="J411" s="116" t="s">
        <v>349</v>
      </c>
      <c r="K411" s="116">
        <v>25</v>
      </c>
      <c r="L411" s="116" t="s">
        <v>349</v>
      </c>
      <c r="M411" s="116" t="s">
        <v>349</v>
      </c>
      <c r="N411" s="116" t="s">
        <v>349</v>
      </c>
      <c r="O411"/>
      <c r="P411" s="116" t="s">
        <v>349</v>
      </c>
      <c r="Q411" s="116" t="s">
        <v>349</v>
      </c>
      <c r="R411" s="137" t="s">
        <v>554</v>
      </c>
      <c r="S411" s="135" t="s">
        <v>349</v>
      </c>
      <c r="T411" s="135" t="s">
        <v>349</v>
      </c>
      <c r="U411" s="135" t="s">
        <v>349</v>
      </c>
      <c r="V411" s="135" t="s">
        <v>349</v>
      </c>
      <c r="W411" s="135" t="s">
        <v>349</v>
      </c>
      <c r="X411" s="135" t="s">
        <v>349</v>
      </c>
      <c r="Y411" s="136"/>
    </row>
    <row r="412" spans="1:25" ht="12.5">
      <c r="A412" s="116" t="s">
        <v>557</v>
      </c>
      <c r="B412" s="116" t="s">
        <v>496</v>
      </c>
      <c r="C412" s="116" t="s">
        <v>2877</v>
      </c>
      <c r="D412"/>
      <c r="E412" s="182" t="s">
        <v>2878</v>
      </c>
      <c r="F412" s="121" t="s">
        <v>2042</v>
      </c>
      <c r="G412" s="121" t="s">
        <v>344</v>
      </c>
      <c r="H412" s="116">
        <v>120</v>
      </c>
      <c r="I412" s="116" t="s">
        <v>345</v>
      </c>
      <c r="J412" s="116" t="s">
        <v>346</v>
      </c>
      <c r="K412" s="116">
        <v>25</v>
      </c>
      <c r="L412" s="155">
        <v>3</v>
      </c>
      <c r="M412" s="116" t="s">
        <v>489</v>
      </c>
      <c r="N412" s="116" t="s">
        <v>490</v>
      </c>
      <c r="O412"/>
      <c r="P412" s="116" t="s">
        <v>2043</v>
      </c>
      <c r="Q412" s="137" t="s">
        <v>349</v>
      </c>
      <c r="R412" s="137">
        <v>24</v>
      </c>
      <c r="S412" s="135" t="s">
        <v>349</v>
      </c>
      <c r="T412" s="135" t="s">
        <v>490</v>
      </c>
      <c r="U412" s="136" t="s">
        <v>490</v>
      </c>
      <c r="V412" s="136" t="s">
        <v>349</v>
      </c>
      <c r="W412" s="136" t="s">
        <v>349</v>
      </c>
      <c r="X412" s="136" t="s">
        <v>349</v>
      </c>
      <c r="Y412" s="136"/>
    </row>
    <row r="413" spans="1:25" ht="12.5">
      <c r="A413" s="116" t="s">
        <v>557</v>
      </c>
      <c r="B413" s="116" t="s">
        <v>496</v>
      </c>
      <c r="C413" s="116" t="s">
        <v>2879</v>
      </c>
      <c r="D413"/>
      <c r="E413" s="182" t="s">
        <v>2880</v>
      </c>
      <c r="F413" s="121" t="s">
        <v>359</v>
      </c>
      <c r="G413" s="121" t="s">
        <v>356</v>
      </c>
      <c r="H413" s="116" t="s">
        <v>553</v>
      </c>
      <c r="I413" s="116" t="s">
        <v>349</v>
      </c>
      <c r="J413" s="116" t="s">
        <v>349</v>
      </c>
      <c r="K413" s="116">
        <v>25</v>
      </c>
      <c r="L413" s="116" t="s">
        <v>349</v>
      </c>
      <c r="M413" s="116" t="s">
        <v>349</v>
      </c>
      <c r="N413" s="116" t="s">
        <v>349</v>
      </c>
      <c r="O413"/>
      <c r="P413" s="116" t="s">
        <v>349</v>
      </c>
      <c r="Q413" s="116" t="s">
        <v>349</v>
      </c>
      <c r="R413" s="137" t="s">
        <v>554</v>
      </c>
      <c r="S413" s="135" t="s">
        <v>349</v>
      </c>
      <c r="T413" s="135" t="s">
        <v>349</v>
      </c>
      <c r="U413" s="135" t="s">
        <v>349</v>
      </c>
      <c r="V413" s="135" t="s">
        <v>349</v>
      </c>
      <c r="W413" s="135" t="s">
        <v>349</v>
      </c>
      <c r="X413" s="135" t="s">
        <v>349</v>
      </c>
      <c r="Y413" s="136"/>
    </row>
    <row r="414" spans="1:25" ht="12.5">
      <c r="A414" s="116" t="s">
        <v>557</v>
      </c>
      <c r="B414" s="116" t="s">
        <v>496</v>
      </c>
      <c r="C414" s="116" t="s">
        <v>2881</v>
      </c>
      <c r="D414"/>
      <c r="E414" s="182" t="s">
        <v>2882</v>
      </c>
      <c r="F414" s="121" t="s">
        <v>2042</v>
      </c>
      <c r="G414" s="121" t="s">
        <v>344</v>
      </c>
      <c r="H414" s="116">
        <v>120</v>
      </c>
      <c r="I414" s="116" t="s">
        <v>352</v>
      </c>
      <c r="J414" s="116" t="s">
        <v>346</v>
      </c>
      <c r="K414" s="116">
        <v>25</v>
      </c>
      <c r="L414" s="155">
        <v>3</v>
      </c>
      <c r="M414" s="116" t="s">
        <v>489</v>
      </c>
      <c r="N414" s="116" t="s">
        <v>490</v>
      </c>
      <c r="O414"/>
      <c r="P414" s="116" t="s">
        <v>2043</v>
      </c>
      <c r="Q414" s="137" t="s">
        <v>349</v>
      </c>
      <c r="R414" s="137">
        <v>24</v>
      </c>
      <c r="S414" s="135" t="s">
        <v>349</v>
      </c>
      <c r="T414" s="135" t="s">
        <v>490</v>
      </c>
      <c r="U414" s="136" t="s">
        <v>490</v>
      </c>
      <c r="V414" s="136" t="s">
        <v>349</v>
      </c>
      <c r="W414" s="136" t="s">
        <v>349</v>
      </c>
      <c r="X414" s="136" t="s">
        <v>349</v>
      </c>
      <c r="Y414" s="136"/>
    </row>
    <row r="415" spans="1:25" ht="12.5">
      <c r="A415" s="116" t="s">
        <v>557</v>
      </c>
      <c r="B415" s="116" t="s">
        <v>371</v>
      </c>
      <c r="C415" s="116" t="s">
        <v>2883</v>
      </c>
      <c r="D415"/>
      <c r="E415" s="182" t="s">
        <v>2884</v>
      </c>
      <c r="F415" s="121" t="s">
        <v>2042</v>
      </c>
      <c r="G415" s="121" t="s">
        <v>344</v>
      </c>
      <c r="H415" s="116">
        <v>120</v>
      </c>
      <c r="I415" s="116" t="s">
        <v>345</v>
      </c>
      <c r="J415" s="116" t="s">
        <v>346</v>
      </c>
      <c r="K415" s="116">
        <v>25</v>
      </c>
      <c r="L415" s="116">
        <v>7.5</v>
      </c>
      <c r="M415" s="116" t="s">
        <v>489</v>
      </c>
      <c r="N415" s="116" t="s">
        <v>490</v>
      </c>
      <c r="O415"/>
      <c r="P415" s="116" t="s">
        <v>2043</v>
      </c>
      <c r="Q415" s="137" t="s">
        <v>349</v>
      </c>
      <c r="R415" s="137">
        <v>24</v>
      </c>
      <c r="S415" s="135" t="s">
        <v>349</v>
      </c>
      <c r="T415" s="135" t="s">
        <v>490</v>
      </c>
      <c r="U415" s="136" t="s">
        <v>490</v>
      </c>
      <c r="V415" s="136" t="s">
        <v>349</v>
      </c>
      <c r="W415" s="136" t="s">
        <v>349</v>
      </c>
      <c r="X415" s="136" t="s">
        <v>349</v>
      </c>
      <c r="Y415" s="136"/>
    </row>
    <row r="416" spans="1:25" ht="12.5">
      <c r="A416" s="116" t="s">
        <v>557</v>
      </c>
      <c r="B416" s="116" t="s">
        <v>371</v>
      </c>
      <c r="C416" s="116" t="s">
        <v>2885</v>
      </c>
      <c r="D416"/>
      <c r="E416" s="182" t="s">
        <v>2886</v>
      </c>
      <c r="F416" s="121" t="s">
        <v>2042</v>
      </c>
      <c r="G416" s="121" t="s">
        <v>344</v>
      </c>
      <c r="H416" s="116">
        <v>120</v>
      </c>
      <c r="I416" s="116" t="s">
        <v>345</v>
      </c>
      <c r="J416" s="116" t="s">
        <v>346</v>
      </c>
      <c r="K416" s="116">
        <v>25</v>
      </c>
      <c r="L416" s="155">
        <v>3</v>
      </c>
      <c r="M416" s="116" t="s">
        <v>489</v>
      </c>
      <c r="N416" s="116" t="s">
        <v>490</v>
      </c>
      <c r="O416"/>
      <c r="P416" s="116" t="s">
        <v>2043</v>
      </c>
      <c r="Q416" s="137" t="s">
        <v>349</v>
      </c>
      <c r="R416" s="137">
        <v>24</v>
      </c>
      <c r="S416" s="135">
        <v>12</v>
      </c>
      <c r="T416" s="135" t="s">
        <v>489</v>
      </c>
      <c r="U416" s="136" t="s">
        <v>489</v>
      </c>
      <c r="V416" s="136" t="s">
        <v>349</v>
      </c>
      <c r="W416" s="136" t="s">
        <v>349</v>
      </c>
      <c r="X416" s="136" t="s">
        <v>349</v>
      </c>
      <c r="Y416" s="136"/>
    </row>
    <row r="417" spans="1:25" ht="12.5">
      <c r="A417" s="116" t="s">
        <v>557</v>
      </c>
      <c r="B417" s="116" t="s">
        <v>371</v>
      </c>
      <c r="C417" s="116" t="s">
        <v>2887</v>
      </c>
      <c r="D417"/>
      <c r="E417" s="182" t="s">
        <v>2888</v>
      </c>
      <c r="F417" s="121" t="s">
        <v>558</v>
      </c>
      <c r="G417" s="121" t="s">
        <v>356</v>
      </c>
      <c r="H417" s="116" t="s">
        <v>553</v>
      </c>
      <c r="I417" s="116" t="s">
        <v>349</v>
      </c>
      <c r="J417" s="116" t="s">
        <v>349</v>
      </c>
      <c r="K417" s="116">
        <v>25</v>
      </c>
      <c r="L417" s="116" t="s">
        <v>349</v>
      </c>
      <c r="M417" s="116" t="s">
        <v>349</v>
      </c>
      <c r="N417" s="116" t="s">
        <v>349</v>
      </c>
      <c r="O417"/>
      <c r="P417" s="116" t="s">
        <v>349</v>
      </c>
      <c r="Q417" s="116" t="s">
        <v>349</v>
      </c>
      <c r="R417" s="137" t="s">
        <v>554</v>
      </c>
      <c r="S417" s="135" t="s">
        <v>349</v>
      </c>
      <c r="T417" s="135" t="s">
        <v>349</v>
      </c>
      <c r="U417" s="135" t="s">
        <v>349</v>
      </c>
      <c r="V417" s="135" t="s">
        <v>349</v>
      </c>
      <c r="W417" s="135" t="s">
        <v>349</v>
      </c>
      <c r="X417" s="135" t="s">
        <v>349</v>
      </c>
      <c r="Y417" s="136"/>
    </row>
    <row r="418" spans="1:25" ht="12.5">
      <c r="A418" s="116" t="s">
        <v>557</v>
      </c>
      <c r="B418" s="116" t="s">
        <v>371</v>
      </c>
      <c r="C418" s="116" t="s">
        <v>2889</v>
      </c>
      <c r="D418"/>
      <c r="E418" s="182" t="s">
        <v>2890</v>
      </c>
      <c r="F418" s="121" t="s">
        <v>2042</v>
      </c>
      <c r="G418" s="121" t="s">
        <v>344</v>
      </c>
      <c r="H418" s="116">
        <v>120</v>
      </c>
      <c r="I418" s="116" t="s">
        <v>345</v>
      </c>
      <c r="J418" s="116" t="s">
        <v>346</v>
      </c>
      <c r="K418" s="116">
        <v>25</v>
      </c>
      <c r="L418" s="116">
        <v>2</v>
      </c>
      <c r="M418" s="116" t="s">
        <v>489</v>
      </c>
      <c r="N418" s="116" t="s">
        <v>490</v>
      </c>
      <c r="O418"/>
      <c r="P418" s="116" t="s">
        <v>353</v>
      </c>
      <c r="Q418" s="137" t="s">
        <v>349</v>
      </c>
      <c r="R418" s="137">
        <v>12</v>
      </c>
      <c r="S418" s="135">
        <v>12</v>
      </c>
      <c r="T418" s="135" t="s">
        <v>490</v>
      </c>
      <c r="U418" s="136" t="s">
        <v>489</v>
      </c>
      <c r="V418" s="136" t="s">
        <v>349</v>
      </c>
      <c r="W418" s="136" t="s">
        <v>349</v>
      </c>
      <c r="X418" s="136" t="s">
        <v>349</v>
      </c>
      <c r="Y418" s="136"/>
    </row>
    <row r="419" spans="1:25" ht="12.5">
      <c r="A419" s="116" t="s">
        <v>557</v>
      </c>
      <c r="B419" s="116" t="s">
        <v>371</v>
      </c>
      <c r="C419" s="116" t="s">
        <v>2891</v>
      </c>
      <c r="D419"/>
      <c r="E419" s="182" t="s">
        <v>2892</v>
      </c>
      <c r="F419" s="121" t="s">
        <v>2872</v>
      </c>
      <c r="G419" s="121" t="s">
        <v>533</v>
      </c>
      <c r="H419" s="116">
        <v>120</v>
      </c>
      <c r="I419" s="116" t="s">
        <v>349</v>
      </c>
      <c r="J419" s="116" t="s">
        <v>556</v>
      </c>
      <c r="K419" s="116">
        <v>25</v>
      </c>
      <c r="L419" s="116" t="s">
        <v>2079</v>
      </c>
      <c r="M419" s="116" t="s">
        <v>489</v>
      </c>
      <c r="N419" s="116" t="s">
        <v>490</v>
      </c>
      <c r="O419"/>
      <c r="P419" s="116" t="s">
        <v>349</v>
      </c>
      <c r="Q419" s="137" t="s">
        <v>535</v>
      </c>
      <c r="R419" s="137">
        <v>2</v>
      </c>
      <c r="S419" s="135" t="s">
        <v>349</v>
      </c>
      <c r="T419" s="135" t="s">
        <v>490</v>
      </c>
      <c r="U419" s="136" t="s">
        <v>349</v>
      </c>
      <c r="V419" s="136" t="s">
        <v>349</v>
      </c>
      <c r="W419" s="136" t="s">
        <v>349</v>
      </c>
      <c r="X419" s="136" t="s">
        <v>349</v>
      </c>
      <c r="Y419" s="136"/>
    </row>
    <row r="420" spans="1:25" ht="12.5">
      <c r="A420" s="116" t="s">
        <v>559</v>
      </c>
      <c r="B420" s="116" t="s">
        <v>370</v>
      </c>
      <c r="C420" s="116" t="s">
        <v>2893</v>
      </c>
      <c r="D420"/>
      <c r="E420" s="182" t="s">
        <v>2894</v>
      </c>
      <c r="F420" s="121" t="s">
        <v>2668</v>
      </c>
      <c r="G420" s="121" t="s">
        <v>2895</v>
      </c>
      <c r="H420" s="116">
        <v>300</v>
      </c>
      <c r="I420" s="116" t="s">
        <v>345</v>
      </c>
      <c r="J420" s="116" t="s">
        <v>346</v>
      </c>
      <c r="K420" s="116">
        <v>25</v>
      </c>
      <c r="L420" s="116">
        <v>2</v>
      </c>
      <c r="M420" s="116" t="s">
        <v>489</v>
      </c>
      <c r="N420" s="116" t="s">
        <v>490</v>
      </c>
      <c r="O420"/>
      <c r="P420" s="116" t="s">
        <v>2195</v>
      </c>
      <c r="Q420" s="137" t="s">
        <v>349</v>
      </c>
      <c r="R420" s="137">
        <v>12</v>
      </c>
      <c r="S420" s="135"/>
      <c r="T420" s="135" t="s">
        <v>490</v>
      </c>
      <c r="U420" s="136" t="s">
        <v>489</v>
      </c>
      <c r="V420" s="136" t="s">
        <v>553</v>
      </c>
      <c r="W420" s="136" t="s">
        <v>553</v>
      </c>
      <c r="X420" s="116"/>
      <c r="Y420" s="136"/>
    </row>
    <row r="421" spans="1:25" ht="12.5">
      <c r="A421" s="116" t="s">
        <v>559</v>
      </c>
      <c r="B421" s="116" t="s">
        <v>370</v>
      </c>
      <c r="C421" s="116" t="s">
        <v>2896</v>
      </c>
      <c r="D421" t="s">
        <v>560</v>
      </c>
      <c r="E421" s="182" t="s">
        <v>2897</v>
      </c>
      <c r="F421" s="121" t="s">
        <v>2042</v>
      </c>
      <c r="G421" s="121" t="s">
        <v>344</v>
      </c>
      <c r="H421" s="116">
        <v>300</v>
      </c>
      <c r="I421" s="116" t="s">
        <v>345</v>
      </c>
      <c r="J421" s="116" t="s">
        <v>346</v>
      </c>
      <c r="K421" s="116">
        <v>25</v>
      </c>
      <c r="L421" s="116">
        <v>2</v>
      </c>
      <c r="M421" s="116" t="s">
        <v>489</v>
      </c>
      <c r="N421" s="116" t="s">
        <v>490</v>
      </c>
      <c r="O421"/>
      <c r="P421" s="116" t="s">
        <v>353</v>
      </c>
      <c r="Q421" s="116" t="s">
        <v>349</v>
      </c>
      <c r="R421" s="137">
        <v>12</v>
      </c>
      <c r="S421" s="135"/>
      <c r="T421" s="135" t="s">
        <v>490</v>
      </c>
      <c r="U421" s="136" t="s">
        <v>489</v>
      </c>
      <c r="V421" s="136" t="s">
        <v>553</v>
      </c>
      <c r="W421" s="136" t="s">
        <v>553</v>
      </c>
      <c r="X421" s="116"/>
      <c r="Y421" s="136"/>
    </row>
    <row r="422" spans="1:25" ht="15.75" customHeight="1">
      <c r="A422" s="116" t="s">
        <v>559</v>
      </c>
      <c r="B422" s="116" t="s">
        <v>370</v>
      </c>
      <c r="C422" s="116" t="s">
        <v>2898</v>
      </c>
      <c r="D422"/>
      <c r="E422" s="182" t="s">
        <v>2899</v>
      </c>
      <c r="F422" s="121" t="s">
        <v>2042</v>
      </c>
      <c r="G422" s="121" t="s">
        <v>2900</v>
      </c>
      <c r="H422" s="116">
        <v>300</v>
      </c>
      <c r="I422" s="116" t="s">
        <v>345</v>
      </c>
      <c r="J422" s="116" t="s">
        <v>346</v>
      </c>
      <c r="K422" s="116">
        <v>25</v>
      </c>
      <c r="L422" s="116">
        <v>2</v>
      </c>
      <c r="M422" s="116" t="s">
        <v>489</v>
      </c>
      <c r="N422" s="116" t="s">
        <v>490</v>
      </c>
      <c r="O422"/>
      <c r="P422" s="116" t="s">
        <v>379</v>
      </c>
      <c r="Q422" s="116" t="s">
        <v>349</v>
      </c>
      <c r="R422" s="137">
        <v>12</v>
      </c>
      <c r="S422" s="135"/>
      <c r="T422" s="135" t="s">
        <v>490</v>
      </c>
      <c r="U422" s="136" t="s">
        <v>489</v>
      </c>
      <c r="V422" s="136" t="s">
        <v>553</v>
      </c>
      <c r="W422" s="136" t="s">
        <v>553</v>
      </c>
      <c r="X422" s="116"/>
      <c r="Y422" s="136"/>
    </row>
    <row r="423" spans="1:25" ht="15.75" customHeight="1">
      <c r="A423" s="116" t="s">
        <v>559</v>
      </c>
      <c r="B423" s="116" t="s">
        <v>370</v>
      </c>
      <c r="C423" s="116" t="s">
        <v>2901</v>
      </c>
      <c r="D423" t="s">
        <v>561</v>
      </c>
      <c r="E423" s="182" t="s">
        <v>2902</v>
      </c>
      <c r="F423" s="121" t="s">
        <v>2042</v>
      </c>
      <c r="G423" s="121" t="s">
        <v>344</v>
      </c>
      <c r="H423" s="116">
        <v>300</v>
      </c>
      <c r="I423" s="116" t="s">
        <v>345</v>
      </c>
      <c r="J423" s="116" t="s">
        <v>346</v>
      </c>
      <c r="K423" s="116">
        <v>25</v>
      </c>
      <c r="L423" s="116">
        <v>7.5</v>
      </c>
      <c r="M423" s="116" t="s">
        <v>489</v>
      </c>
      <c r="N423" s="116" t="s">
        <v>490</v>
      </c>
      <c r="O423"/>
      <c r="P423" s="116" t="s">
        <v>353</v>
      </c>
      <c r="Q423" s="116" t="s">
        <v>349</v>
      </c>
      <c r="R423" s="137">
        <v>12</v>
      </c>
      <c r="S423" s="135"/>
      <c r="T423" s="135" t="s">
        <v>490</v>
      </c>
      <c r="U423" s="136" t="s">
        <v>489</v>
      </c>
      <c r="V423" s="136" t="s">
        <v>553</v>
      </c>
      <c r="W423" s="136" t="s">
        <v>553</v>
      </c>
      <c r="X423" s="116"/>
      <c r="Y423" s="136"/>
    </row>
    <row r="424" spans="1:25" ht="15.75" customHeight="1">
      <c r="A424" s="116" t="s">
        <v>559</v>
      </c>
      <c r="B424" s="116" t="s">
        <v>371</v>
      </c>
      <c r="C424" s="116" t="s">
        <v>2903</v>
      </c>
      <c r="D424" t="s">
        <v>562</v>
      </c>
      <c r="E424" s="182" t="s">
        <v>2904</v>
      </c>
      <c r="F424" s="121" t="s">
        <v>2042</v>
      </c>
      <c r="G424" s="121" t="s">
        <v>376</v>
      </c>
      <c r="H424" s="116">
        <v>300</v>
      </c>
      <c r="I424" s="116" t="s">
        <v>352</v>
      </c>
      <c r="J424" s="116" t="s">
        <v>346</v>
      </c>
      <c r="K424" s="116">
        <v>25</v>
      </c>
      <c r="L424" s="116">
        <v>5</v>
      </c>
      <c r="M424" s="116" t="s">
        <v>489</v>
      </c>
      <c r="N424" s="116" t="s">
        <v>378</v>
      </c>
      <c r="O424"/>
      <c r="P424" s="116" t="s">
        <v>353</v>
      </c>
      <c r="Q424" s="116" t="s">
        <v>349</v>
      </c>
      <c r="R424" s="137">
        <v>12</v>
      </c>
      <c r="S424" s="135"/>
      <c r="T424" s="135" t="s">
        <v>490</v>
      </c>
      <c r="U424" s="136" t="s">
        <v>489</v>
      </c>
      <c r="V424" s="136" t="s">
        <v>553</v>
      </c>
      <c r="W424" s="136" t="s">
        <v>553</v>
      </c>
      <c r="X424" s="116"/>
      <c r="Y424" s="136"/>
    </row>
    <row r="425" spans="1:25" ht="15.75" customHeight="1">
      <c r="A425" s="116" t="s">
        <v>559</v>
      </c>
      <c r="B425" s="116" t="s">
        <v>370</v>
      </c>
      <c r="C425" s="116" t="s">
        <v>2905</v>
      </c>
      <c r="D425"/>
      <c r="E425" s="182" t="s">
        <v>2906</v>
      </c>
      <c r="F425" s="121" t="s">
        <v>2668</v>
      </c>
      <c r="G425" s="121" t="s">
        <v>2895</v>
      </c>
      <c r="H425" s="116">
        <v>300</v>
      </c>
      <c r="I425" s="116" t="s">
        <v>345</v>
      </c>
      <c r="J425" s="116" t="s">
        <v>346</v>
      </c>
      <c r="K425" s="116">
        <v>25</v>
      </c>
      <c r="L425" s="116">
        <v>2</v>
      </c>
      <c r="M425" s="116" t="s">
        <v>489</v>
      </c>
      <c r="N425" s="116" t="s">
        <v>490</v>
      </c>
      <c r="O425"/>
      <c r="P425" s="116" t="s">
        <v>2195</v>
      </c>
      <c r="Q425" s="116" t="s">
        <v>349</v>
      </c>
      <c r="R425" s="137">
        <v>12</v>
      </c>
      <c r="S425" s="135"/>
      <c r="T425" s="135" t="s">
        <v>490</v>
      </c>
      <c r="U425" s="136" t="s">
        <v>489</v>
      </c>
      <c r="V425" s="136" t="s">
        <v>553</v>
      </c>
      <c r="W425" s="136" t="s">
        <v>553</v>
      </c>
      <c r="X425" s="116"/>
      <c r="Y425" s="136"/>
    </row>
    <row r="426" spans="1:25" ht="15.75" customHeight="1">
      <c r="A426" s="116" t="s">
        <v>559</v>
      </c>
      <c r="B426" s="116" t="s">
        <v>370</v>
      </c>
      <c r="C426" s="116" t="s">
        <v>2907</v>
      </c>
      <c r="D426" t="s">
        <v>563</v>
      </c>
      <c r="E426" s="182" t="s">
        <v>2908</v>
      </c>
      <c r="F426" s="121" t="s">
        <v>2042</v>
      </c>
      <c r="G426" s="121" t="s">
        <v>2909</v>
      </c>
      <c r="H426" s="116">
        <v>300</v>
      </c>
      <c r="I426" s="116" t="s">
        <v>345</v>
      </c>
      <c r="J426" s="116" t="s">
        <v>346</v>
      </c>
      <c r="K426" s="116">
        <v>25</v>
      </c>
      <c r="L426" s="116">
        <v>3</v>
      </c>
      <c r="M426" s="116" t="s">
        <v>489</v>
      </c>
      <c r="N426" s="116" t="s">
        <v>490</v>
      </c>
      <c r="O426"/>
      <c r="P426" s="116" t="s">
        <v>2195</v>
      </c>
      <c r="Q426" s="116" t="s">
        <v>349</v>
      </c>
      <c r="R426" s="137">
        <v>12</v>
      </c>
      <c r="S426" s="135"/>
      <c r="T426" s="135" t="s">
        <v>490</v>
      </c>
      <c r="U426" s="136" t="s">
        <v>489</v>
      </c>
      <c r="V426" s="136" t="s">
        <v>553</v>
      </c>
      <c r="W426" s="136" t="s">
        <v>553</v>
      </c>
      <c r="X426" s="116"/>
      <c r="Y426" s="136"/>
    </row>
    <row r="427" spans="1:25" ht="15.75" customHeight="1">
      <c r="A427" s="116" t="s">
        <v>559</v>
      </c>
      <c r="B427" s="116" t="s">
        <v>370</v>
      </c>
      <c r="C427" s="116" t="s">
        <v>2910</v>
      </c>
      <c r="D427" t="s">
        <v>564</v>
      </c>
      <c r="E427" s="182" t="s">
        <v>2911</v>
      </c>
      <c r="F427" s="121" t="s">
        <v>2042</v>
      </c>
      <c r="G427" s="121" t="s">
        <v>376</v>
      </c>
      <c r="H427" s="116">
        <v>300</v>
      </c>
      <c r="I427" s="116" t="s">
        <v>345</v>
      </c>
      <c r="J427" s="116" t="s">
        <v>346</v>
      </c>
      <c r="K427" s="116">
        <v>25</v>
      </c>
      <c r="L427" s="116">
        <v>5</v>
      </c>
      <c r="M427" s="116" t="s">
        <v>489</v>
      </c>
      <c r="N427" s="116" t="s">
        <v>378</v>
      </c>
      <c r="O427"/>
      <c r="P427" s="116" t="s">
        <v>353</v>
      </c>
      <c r="Q427" s="116" t="s">
        <v>349</v>
      </c>
      <c r="R427" s="137">
        <v>12</v>
      </c>
      <c r="S427" s="135">
        <v>24</v>
      </c>
      <c r="T427" s="135" t="s">
        <v>490</v>
      </c>
      <c r="U427" s="136" t="s">
        <v>489</v>
      </c>
      <c r="V427" s="136" t="s">
        <v>553</v>
      </c>
      <c r="W427" s="136" t="s">
        <v>553</v>
      </c>
      <c r="X427" s="116"/>
      <c r="Y427" s="136"/>
    </row>
    <row r="428" spans="1:25" ht="15.75" customHeight="1">
      <c r="A428" s="116" t="s">
        <v>559</v>
      </c>
      <c r="B428" s="116" t="s">
        <v>370</v>
      </c>
      <c r="C428" s="116" t="s">
        <v>2912</v>
      </c>
      <c r="D428"/>
      <c r="E428" s="182" t="s">
        <v>2913</v>
      </c>
      <c r="F428" s="121" t="s">
        <v>2042</v>
      </c>
      <c r="G428" s="121" t="s">
        <v>2900</v>
      </c>
      <c r="H428" s="116">
        <v>300</v>
      </c>
      <c r="I428" s="116" t="s">
        <v>345</v>
      </c>
      <c r="J428" s="116" t="s">
        <v>346</v>
      </c>
      <c r="K428" s="116">
        <v>25</v>
      </c>
      <c r="L428" s="116">
        <v>2</v>
      </c>
      <c r="M428" s="116" t="s">
        <v>489</v>
      </c>
      <c r="N428" s="116" t="s">
        <v>490</v>
      </c>
      <c r="O428"/>
      <c r="P428" s="116" t="s">
        <v>379</v>
      </c>
      <c r="Q428" s="116" t="s">
        <v>349</v>
      </c>
      <c r="R428" s="137">
        <v>24</v>
      </c>
      <c r="S428" s="135"/>
      <c r="T428" s="135" t="s">
        <v>490</v>
      </c>
      <c r="U428" s="136" t="s">
        <v>489</v>
      </c>
      <c r="V428" s="136" t="s">
        <v>553</v>
      </c>
      <c r="W428" s="136" t="s">
        <v>553</v>
      </c>
      <c r="X428" s="116"/>
      <c r="Y428" s="136"/>
    </row>
    <row r="429" spans="1:25" ht="15.75" customHeight="1">
      <c r="A429" s="116" t="s">
        <v>559</v>
      </c>
      <c r="B429" s="116" t="s">
        <v>371</v>
      </c>
      <c r="C429" s="116" t="s">
        <v>2914</v>
      </c>
      <c r="D429" t="s">
        <v>565</v>
      </c>
      <c r="E429" s="182" t="s">
        <v>2915</v>
      </c>
      <c r="F429" s="121" t="s">
        <v>2042</v>
      </c>
      <c r="G429" s="121" t="s">
        <v>376</v>
      </c>
      <c r="H429" s="116">
        <v>300</v>
      </c>
      <c r="I429" s="116" t="s">
        <v>345</v>
      </c>
      <c r="J429" s="116" t="s">
        <v>346</v>
      </c>
      <c r="K429" s="116">
        <v>25</v>
      </c>
      <c r="L429" s="116">
        <v>7.5</v>
      </c>
      <c r="M429" s="116" t="s">
        <v>489</v>
      </c>
      <c r="N429" s="116" t="s">
        <v>378</v>
      </c>
      <c r="O429"/>
      <c r="P429" s="116" t="s">
        <v>353</v>
      </c>
      <c r="Q429" s="116" t="s">
        <v>349</v>
      </c>
      <c r="R429" s="137">
        <v>24</v>
      </c>
      <c r="S429" s="135">
        <v>12</v>
      </c>
      <c r="T429" s="135" t="s">
        <v>490</v>
      </c>
      <c r="U429" s="136" t="s">
        <v>489</v>
      </c>
      <c r="V429" s="136" t="s">
        <v>553</v>
      </c>
      <c r="W429" s="136" t="s">
        <v>553</v>
      </c>
      <c r="X429" s="116"/>
      <c r="Y429" s="136"/>
    </row>
    <row r="430" spans="1:25" ht="15.75" customHeight="1">
      <c r="A430" s="116" t="s">
        <v>559</v>
      </c>
      <c r="B430" s="116" t="s">
        <v>371</v>
      </c>
      <c r="C430" s="116" t="s">
        <v>2916</v>
      </c>
      <c r="D430" t="s">
        <v>566</v>
      </c>
      <c r="E430" s="182" t="s">
        <v>2917</v>
      </c>
      <c r="F430" s="121" t="s">
        <v>2042</v>
      </c>
      <c r="G430" s="121" t="s">
        <v>2909</v>
      </c>
      <c r="H430" s="116">
        <v>300</v>
      </c>
      <c r="I430" s="116" t="s">
        <v>345</v>
      </c>
      <c r="J430" s="116" t="s">
        <v>346</v>
      </c>
      <c r="K430" s="116">
        <v>25</v>
      </c>
      <c r="L430" s="116">
        <v>3</v>
      </c>
      <c r="M430" s="116" t="s">
        <v>489</v>
      </c>
      <c r="N430" s="116" t="s">
        <v>490</v>
      </c>
      <c r="O430"/>
      <c r="P430" s="116" t="s">
        <v>2195</v>
      </c>
      <c r="Q430" s="116" t="s">
        <v>349</v>
      </c>
      <c r="R430" s="137">
        <v>12</v>
      </c>
      <c r="S430" s="135"/>
      <c r="T430" s="135" t="s">
        <v>490</v>
      </c>
      <c r="U430" s="136" t="s">
        <v>489</v>
      </c>
      <c r="V430" s="136" t="s">
        <v>553</v>
      </c>
      <c r="W430" s="136" t="s">
        <v>553</v>
      </c>
      <c r="X430" s="116"/>
      <c r="Y430" s="136"/>
    </row>
    <row r="431" spans="1:25" ht="15.75" customHeight="1">
      <c r="A431" s="116" t="s">
        <v>559</v>
      </c>
      <c r="B431" s="116" t="s">
        <v>343</v>
      </c>
      <c r="C431" s="116" t="s">
        <v>2918</v>
      </c>
      <c r="D431"/>
      <c r="E431" s="182" t="s">
        <v>2919</v>
      </c>
      <c r="F431" s="121" t="s">
        <v>2668</v>
      </c>
      <c r="G431" s="121" t="s">
        <v>2895</v>
      </c>
      <c r="H431" s="116">
        <v>300</v>
      </c>
      <c r="I431" s="116" t="s">
        <v>352</v>
      </c>
      <c r="J431" s="116" t="s">
        <v>346</v>
      </c>
      <c r="K431" s="116">
        <v>25</v>
      </c>
      <c r="L431" s="116">
        <v>2</v>
      </c>
      <c r="M431" s="116" t="s">
        <v>489</v>
      </c>
      <c r="N431" s="116" t="s">
        <v>490</v>
      </c>
      <c r="O431"/>
      <c r="P431" s="116" t="s">
        <v>2195</v>
      </c>
      <c r="Q431" s="116" t="s">
        <v>349</v>
      </c>
      <c r="R431" s="137">
        <v>12</v>
      </c>
      <c r="S431" s="135"/>
      <c r="T431" s="135" t="s">
        <v>490</v>
      </c>
      <c r="U431" s="136" t="s">
        <v>489</v>
      </c>
      <c r="V431" s="136" t="s">
        <v>553</v>
      </c>
      <c r="W431" s="136" t="s">
        <v>553</v>
      </c>
      <c r="X431" s="116"/>
      <c r="Y431" s="136"/>
    </row>
    <row r="432" spans="1:25" ht="15.75" customHeight="1">
      <c r="A432" s="116" t="s">
        <v>559</v>
      </c>
      <c r="B432" s="116" t="s">
        <v>343</v>
      </c>
      <c r="C432" s="116" t="s">
        <v>2920</v>
      </c>
      <c r="D432" t="s">
        <v>567</v>
      </c>
      <c r="E432" s="182" t="s">
        <v>2921</v>
      </c>
      <c r="F432" s="121" t="s">
        <v>2042</v>
      </c>
      <c r="G432" s="121" t="s">
        <v>2909</v>
      </c>
      <c r="H432" s="116">
        <v>300</v>
      </c>
      <c r="I432" s="116" t="s">
        <v>352</v>
      </c>
      <c r="J432" s="116" t="s">
        <v>346</v>
      </c>
      <c r="K432" s="116">
        <v>25</v>
      </c>
      <c r="L432" s="116">
        <v>3</v>
      </c>
      <c r="M432" s="116" t="s">
        <v>489</v>
      </c>
      <c r="N432" s="116" t="s">
        <v>490</v>
      </c>
      <c r="O432"/>
      <c r="P432" s="116" t="s">
        <v>2195</v>
      </c>
      <c r="Q432" s="116" t="s">
        <v>349</v>
      </c>
      <c r="R432" s="137">
        <v>12</v>
      </c>
      <c r="S432" s="135"/>
      <c r="T432" s="135" t="s">
        <v>490</v>
      </c>
      <c r="U432" s="136" t="s">
        <v>489</v>
      </c>
      <c r="V432" s="136" t="s">
        <v>553</v>
      </c>
      <c r="W432" s="136" t="s">
        <v>553</v>
      </c>
      <c r="X432" s="116"/>
      <c r="Y432" s="136"/>
    </row>
    <row r="433" spans="1:25" ht="15.75" customHeight="1">
      <c r="A433" s="116" t="s">
        <v>559</v>
      </c>
      <c r="B433" s="116" t="s">
        <v>343</v>
      </c>
      <c r="C433" s="116" t="s">
        <v>2922</v>
      </c>
      <c r="D433" t="s">
        <v>568</v>
      </c>
      <c r="E433" s="182" t="s">
        <v>2923</v>
      </c>
      <c r="F433" s="121" t="s">
        <v>2042</v>
      </c>
      <c r="G433" s="121" t="s">
        <v>376</v>
      </c>
      <c r="H433" s="116">
        <v>300</v>
      </c>
      <c r="I433" s="116" t="s">
        <v>352</v>
      </c>
      <c r="J433" s="116" t="s">
        <v>346</v>
      </c>
      <c r="K433" s="116">
        <v>25</v>
      </c>
      <c r="L433" s="116">
        <v>3</v>
      </c>
      <c r="M433" s="116" t="s">
        <v>489</v>
      </c>
      <c r="N433" s="116" t="s">
        <v>378</v>
      </c>
      <c r="O433"/>
      <c r="P433" s="116" t="s">
        <v>353</v>
      </c>
      <c r="Q433" s="116" t="s">
        <v>349</v>
      </c>
      <c r="R433" s="137">
        <v>12</v>
      </c>
      <c r="S433" s="135">
        <v>24</v>
      </c>
      <c r="T433" s="135" t="s">
        <v>490</v>
      </c>
      <c r="U433" s="136" t="s">
        <v>489</v>
      </c>
      <c r="V433" s="136" t="s">
        <v>553</v>
      </c>
      <c r="W433" s="136" t="s">
        <v>553</v>
      </c>
      <c r="X433" s="116"/>
      <c r="Y433" s="136"/>
    </row>
    <row r="434" spans="1:25" ht="15.75" customHeight="1">
      <c r="A434" s="116" t="s">
        <v>559</v>
      </c>
      <c r="B434" s="116" t="s">
        <v>343</v>
      </c>
      <c r="C434" s="116" t="s">
        <v>2924</v>
      </c>
      <c r="D434"/>
      <c r="E434" s="182" t="s">
        <v>2925</v>
      </c>
      <c r="F434" s="121" t="s">
        <v>2042</v>
      </c>
      <c r="G434" s="121" t="s">
        <v>2900</v>
      </c>
      <c r="H434" s="116">
        <v>300</v>
      </c>
      <c r="I434" s="116" t="s">
        <v>345</v>
      </c>
      <c r="J434" s="116" t="s">
        <v>346</v>
      </c>
      <c r="K434" s="116">
        <v>25</v>
      </c>
      <c r="L434" s="116">
        <v>2</v>
      </c>
      <c r="M434" s="116" t="s">
        <v>489</v>
      </c>
      <c r="N434" s="116" t="s">
        <v>490</v>
      </c>
      <c r="O434"/>
      <c r="P434" s="116" t="s">
        <v>379</v>
      </c>
      <c r="Q434" s="116" t="s">
        <v>349</v>
      </c>
      <c r="R434" s="137">
        <v>24</v>
      </c>
      <c r="S434" s="135"/>
      <c r="T434" s="135" t="s">
        <v>490</v>
      </c>
      <c r="U434" s="136" t="s">
        <v>489</v>
      </c>
      <c r="V434" s="136" t="s">
        <v>553</v>
      </c>
      <c r="W434" s="136" t="s">
        <v>553</v>
      </c>
      <c r="X434" s="116"/>
      <c r="Y434" s="136"/>
    </row>
    <row r="435" spans="1:25" ht="15.75" customHeight="1">
      <c r="A435" s="116" t="s">
        <v>559</v>
      </c>
      <c r="B435" s="116" t="s">
        <v>363</v>
      </c>
      <c r="C435" s="116" t="s">
        <v>2926</v>
      </c>
      <c r="D435" t="s">
        <v>569</v>
      </c>
      <c r="E435" s="182" t="s">
        <v>2927</v>
      </c>
      <c r="F435" s="121" t="s">
        <v>2042</v>
      </c>
      <c r="G435" s="121" t="s">
        <v>344</v>
      </c>
      <c r="H435" s="116">
        <v>300</v>
      </c>
      <c r="I435" s="116" t="s">
        <v>345</v>
      </c>
      <c r="J435" s="116" t="s">
        <v>346</v>
      </c>
      <c r="K435" s="116">
        <v>25</v>
      </c>
      <c r="L435" s="116">
        <v>5</v>
      </c>
      <c r="M435" s="116" t="s">
        <v>489</v>
      </c>
      <c r="N435" s="116" t="s">
        <v>490</v>
      </c>
      <c r="O435"/>
      <c r="P435" s="116" t="s">
        <v>353</v>
      </c>
      <c r="Q435" s="116" t="s">
        <v>349</v>
      </c>
      <c r="R435" s="137">
        <v>24</v>
      </c>
      <c r="S435" s="135"/>
      <c r="T435" s="135" t="s">
        <v>490</v>
      </c>
      <c r="U435" s="136" t="s">
        <v>489</v>
      </c>
      <c r="V435" s="136" t="s">
        <v>553</v>
      </c>
      <c r="W435" s="136" t="s">
        <v>553</v>
      </c>
      <c r="X435" s="116"/>
      <c r="Y435" s="136"/>
    </row>
    <row r="436" spans="1:25" ht="15.75" customHeight="1">
      <c r="A436" s="116" t="s">
        <v>559</v>
      </c>
      <c r="B436" s="116" t="s">
        <v>363</v>
      </c>
      <c r="C436" s="116" t="s">
        <v>2928</v>
      </c>
      <c r="D436" t="s">
        <v>570</v>
      </c>
      <c r="E436" s="182" t="s">
        <v>2929</v>
      </c>
      <c r="F436" s="121" t="s">
        <v>2042</v>
      </c>
      <c r="G436" s="121" t="s">
        <v>376</v>
      </c>
      <c r="H436" s="116">
        <v>300</v>
      </c>
      <c r="I436" s="116" t="s">
        <v>345</v>
      </c>
      <c r="J436" s="116" t="s">
        <v>346</v>
      </c>
      <c r="K436" s="116">
        <v>25</v>
      </c>
      <c r="L436" s="116">
        <v>5</v>
      </c>
      <c r="M436" s="116" t="s">
        <v>489</v>
      </c>
      <c r="N436" s="116" t="s">
        <v>378</v>
      </c>
      <c r="O436"/>
      <c r="P436" s="116" t="s">
        <v>353</v>
      </c>
      <c r="Q436" s="116" t="s">
        <v>349</v>
      </c>
      <c r="R436" s="137">
        <v>24</v>
      </c>
      <c r="S436" s="135"/>
      <c r="T436" s="135" t="s">
        <v>490</v>
      </c>
      <c r="U436" s="136" t="s">
        <v>489</v>
      </c>
      <c r="V436" s="136" t="s">
        <v>553</v>
      </c>
      <c r="W436" s="136" t="s">
        <v>553</v>
      </c>
      <c r="X436" s="116"/>
      <c r="Y436" s="136"/>
    </row>
    <row r="437" spans="1:25" ht="15.75" customHeight="1">
      <c r="A437" s="116" t="s">
        <v>559</v>
      </c>
      <c r="B437" s="116" t="s">
        <v>363</v>
      </c>
      <c r="C437" s="116" t="s">
        <v>2930</v>
      </c>
      <c r="D437" t="s">
        <v>571</v>
      </c>
      <c r="E437" s="182" t="s">
        <v>2931</v>
      </c>
      <c r="F437" s="121" t="s">
        <v>2042</v>
      </c>
      <c r="G437" s="121" t="s">
        <v>344</v>
      </c>
      <c r="H437" s="116">
        <v>300</v>
      </c>
      <c r="I437" s="116" t="s">
        <v>345</v>
      </c>
      <c r="J437" s="116" t="s">
        <v>346</v>
      </c>
      <c r="K437" s="116">
        <v>25</v>
      </c>
      <c r="L437" s="116">
        <v>10</v>
      </c>
      <c r="M437" s="116" t="s">
        <v>489</v>
      </c>
      <c r="N437" s="116" t="s">
        <v>490</v>
      </c>
      <c r="O437"/>
      <c r="P437" s="116" t="s">
        <v>353</v>
      </c>
      <c r="Q437" s="116" t="s">
        <v>349</v>
      </c>
      <c r="R437" s="137">
        <v>24</v>
      </c>
      <c r="S437" s="135"/>
      <c r="T437" s="135" t="s">
        <v>490</v>
      </c>
      <c r="U437" s="136" t="s">
        <v>490</v>
      </c>
      <c r="V437" s="136" t="s">
        <v>553</v>
      </c>
      <c r="W437" s="136" t="s">
        <v>553</v>
      </c>
      <c r="X437" s="116"/>
      <c r="Y437" s="136"/>
    </row>
    <row r="438" spans="1:25" ht="15.75" customHeight="1">
      <c r="A438" s="116" t="s">
        <v>559</v>
      </c>
      <c r="B438" s="116" t="s">
        <v>363</v>
      </c>
      <c r="C438" s="116" t="s">
        <v>2932</v>
      </c>
      <c r="D438"/>
      <c r="E438" s="182" t="s">
        <v>2933</v>
      </c>
      <c r="F438" s="121" t="s">
        <v>2042</v>
      </c>
      <c r="G438" s="121" t="s">
        <v>2187</v>
      </c>
      <c r="H438" s="116">
        <v>300</v>
      </c>
      <c r="I438" s="116" t="s">
        <v>345</v>
      </c>
      <c r="J438" s="116" t="s">
        <v>346</v>
      </c>
      <c r="K438" s="116">
        <v>25</v>
      </c>
      <c r="L438" s="116">
        <v>3</v>
      </c>
      <c r="M438" s="116" t="s">
        <v>489</v>
      </c>
      <c r="N438" s="116" t="s">
        <v>490</v>
      </c>
      <c r="O438"/>
      <c r="P438" s="116" t="s">
        <v>379</v>
      </c>
      <c r="Q438" s="116" t="s">
        <v>349</v>
      </c>
      <c r="R438" s="137">
        <v>24</v>
      </c>
      <c r="S438" s="135"/>
      <c r="T438" s="135" t="s">
        <v>490</v>
      </c>
      <c r="U438" s="136" t="s">
        <v>489</v>
      </c>
      <c r="V438" s="136" t="s">
        <v>553</v>
      </c>
      <c r="W438" s="136" t="s">
        <v>553</v>
      </c>
      <c r="X438" s="116"/>
      <c r="Y438" s="136"/>
    </row>
    <row r="439" spans="1:25" ht="15.75" customHeight="1">
      <c r="A439" s="116" t="s">
        <v>559</v>
      </c>
      <c r="B439" s="116" t="s">
        <v>363</v>
      </c>
      <c r="C439" s="116" t="s">
        <v>2934</v>
      </c>
      <c r="D439" t="s">
        <v>572</v>
      </c>
      <c r="E439" s="182" t="s">
        <v>2935</v>
      </c>
      <c r="F439" s="121" t="s">
        <v>2042</v>
      </c>
      <c r="G439" s="121" t="s">
        <v>376</v>
      </c>
      <c r="H439" s="116">
        <v>300</v>
      </c>
      <c r="I439" s="116" t="s">
        <v>345</v>
      </c>
      <c r="J439" s="116" t="s">
        <v>346</v>
      </c>
      <c r="K439" s="116">
        <v>25</v>
      </c>
      <c r="L439" s="116">
        <v>5</v>
      </c>
      <c r="M439" s="116" t="s">
        <v>489</v>
      </c>
      <c r="N439" s="116" t="s">
        <v>378</v>
      </c>
      <c r="O439"/>
      <c r="P439" s="116" t="s">
        <v>353</v>
      </c>
      <c r="Q439" s="116" t="s">
        <v>349</v>
      </c>
      <c r="R439" s="137">
        <v>24</v>
      </c>
      <c r="S439" s="135">
        <v>12</v>
      </c>
      <c r="T439" s="135" t="s">
        <v>490</v>
      </c>
      <c r="U439" s="136" t="s">
        <v>489</v>
      </c>
      <c r="V439" s="136" t="s">
        <v>553</v>
      </c>
      <c r="W439" s="136" t="s">
        <v>553</v>
      </c>
      <c r="X439" s="116"/>
      <c r="Y439" s="136"/>
    </row>
    <row r="440" spans="1:25" ht="15.75" customHeight="1">
      <c r="A440" s="116" t="s">
        <v>559</v>
      </c>
      <c r="B440" s="116" t="s">
        <v>371</v>
      </c>
      <c r="C440" s="116" t="s">
        <v>2936</v>
      </c>
      <c r="D440" t="s">
        <v>573</v>
      </c>
      <c r="E440" s="182" t="s">
        <v>2937</v>
      </c>
      <c r="F440" s="121" t="s">
        <v>2042</v>
      </c>
      <c r="G440" s="121" t="s">
        <v>344</v>
      </c>
      <c r="H440" s="116">
        <v>300</v>
      </c>
      <c r="I440" s="116" t="s">
        <v>345</v>
      </c>
      <c r="J440" s="116" t="s">
        <v>346</v>
      </c>
      <c r="K440" s="116">
        <v>25</v>
      </c>
      <c r="L440" s="116">
        <v>5</v>
      </c>
      <c r="M440" s="116" t="s">
        <v>489</v>
      </c>
      <c r="N440" s="116" t="s">
        <v>490</v>
      </c>
      <c r="O440"/>
      <c r="P440" s="116" t="s">
        <v>353</v>
      </c>
      <c r="Q440" s="116" t="s">
        <v>349</v>
      </c>
      <c r="R440" s="137">
        <v>12</v>
      </c>
      <c r="S440" s="135"/>
      <c r="T440" s="135" t="s">
        <v>490</v>
      </c>
      <c r="U440" s="136" t="s">
        <v>489</v>
      </c>
      <c r="V440" s="136" t="s">
        <v>553</v>
      </c>
      <c r="W440" s="136" t="s">
        <v>553</v>
      </c>
      <c r="X440" s="116"/>
      <c r="Y440" s="136"/>
    </row>
    <row r="441" spans="1:25" ht="15.75" customHeight="1">
      <c r="A441" s="116" t="s">
        <v>559</v>
      </c>
      <c r="B441" s="116" t="s">
        <v>371</v>
      </c>
      <c r="C441" s="116" t="s">
        <v>2938</v>
      </c>
      <c r="D441"/>
      <c r="E441" s="182" t="s">
        <v>2939</v>
      </c>
      <c r="F441" s="121" t="s">
        <v>2042</v>
      </c>
      <c r="G441" s="121" t="s">
        <v>2187</v>
      </c>
      <c r="H441" s="116">
        <v>300</v>
      </c>
      <c r="I441" s="116" t="s">
        <v>345</v>
      </c>
      <c r="J441" s="116" t="s">
        <v>346</v>
      </c>
      <c r="K441" s="116">
        <v>25</v>
      </c>
      <c r="L441" s="116">
        <v>3</v>
      </c>
      <c r="M441" s="116" t="s">
        <v>489</v>
      </c>
      <c r="N441" s="116" t="s">
        <v>490</v>
      </c>
      <c r="O441"/>
      <c r="P441" s="116" t="s">
        <v>379</v>
      </c>
      <c r="Q441" s="116" t="s">
        <v>349</v>
      </c>
      <c r="R441" s="137">
        <v>12</v>
      </c>
      <c r="S441" s="135"/>
      <c r="T441" s="135" t="s">
        <v>490</v>
      </c>
      <c r="U441" s="136" t="s">
        <v>489</v>
      </c>
      <c r="V441" s="136" t="s">
        <v>553</v>
      </c>
      <c r="W441" s="136" t="s">
        <v>553</v>
      </c>
      <c r="X441" s="116"/>
      <c r="Y441" s="136"/>
    </row>
    <row r="442" spans="1:25" ht="15.75" customHeight="1">
      <c r="A442" s="116" t="s">
        <v>559</v>
      </c>
      <c r="B442" s="116" t="s">
        <v>371</v>
      </c>
      <c r="C442" s="116" t="s">
        <v>2940</v>
      </c>
      <c r="D442" s="66" t="s">
        <v>574</v>
      </c>
      <c r="E442" s="182" t="s">
        <v>2941</v>
      </c>
      <c r="F442" s="121" t="s">
        <v>2042</v>
      </c>
      <c r="G442" s="121" t="s">
        <v>2909</v>
      </c>
      <c r="H442" s="116">
        <v>300</v>
      </c>
      <c r="I442" s="116" t="s">
        <v>345</v>
      </c>
      <c r="J442" s="116" t="s">
        <v>346</v>
      </c>
      <c r="K442" s="116">
        <v>25</v>
      </c>
      <c r="L442" s="116">
        <v>3</v>
      </c>
      <c r="M442" s="116" t="s">
        <v>489</v>
      </c>
      <c r="N442" s="116" t="s">
        <v>490</v>
      </c>
      <c r="O442"/>
      <c r="P442" s="116" t="s">
        <v>2195</v>
      </c>
      <c r="Q442" s="116" t="s">
        <v>349</v>
      </c>
      <c r="R442" s="137">
        <v>12</v>
      </c>
      <c r="S442" s="135"/>
      <c r="T442" s="135" t="s">
        <v>490</v>
      </c>
      <c r="U442" s="136" t="s">
        <v>489</v>
      </c>
      <c r="V442" s="136" t="s">
        <v>553</v>
      </c>
      <c r="W442" s="136" t="s">
        <v>553</v>
      </c>
      <c r="X442" s="116"/>
      <c r="Y442" s="136"/>
    </row>
    <row r="443" spans="1:25" ht="15.75" customHeight="1">
      <c r="A443" s="116" t="s">
        <v>559</v>
      </c>
      <c r="B443" s="116" t="s">
        <v>343</v>
      </c>
      <c r="C443" s="116" t="s">
        <v>2942</v>
      </c>
      <c r="D443"/>
      <c r="E443" s="182" t="s">
        <v>2943</v>
      </c>
      <c r="F443" s="121" t="s">
        <v>2668</v>
      </c>
      <c r="G443" s="121" t="s">
        <v>2895</v>
      </c>
      <c r="H443" s="116">
        <v>300</v>
      </c>
      <c r="I443" s="116" t="s">
        <v>345</v>
      </c>
      <c r="J443" s="116" t="s">
        <v>346</v>
      </c>
      <c r="K443" s="116">
        <v>25</v>
      </c>
      <c r="L443" s="116">
        <v>2</v>
      </c>
      <c r="M443" s="116" t="s">
        <v>489</v>
      </c>
      <c r="N443" s="116" t="s">
        <v>490</v>
      </c>
      <c r="O443"/>
      <c r="P443" s="116" t="s">
        <v>2195</v>
      </c>
      <c r="Q443" s="116" t="s">
        <v>349</v>
      </c>
      <c r="R443" s="137">
        <v>12</v>
      </c>
      <c r="S443" s="135"/>
      <c r="T443" s="135" t="s">
        <v>490</v>
      </c>
      <c r="U443" s="136" t="s">
        <v>489</v>
      </c>
      <c r="V443" s="136" t="s">
        <v>553</v>
      </c>
      <c r="W443" s="136" t="s">
        <v>553</v>
      </c>
      <c r="X443" s="116"/>
      <c r="Y443" s="136"/>
    </row>
    <row r="444" spans="1:25" ht="15.75" customHeight="1">
      <c r="A444" s="116" t="s">
        <v>559</v>
      </c>
      <c r="B444" s="116" t="s">
        <v>343</v>
      </c>
      <c r="C444" s="116" t="s">
        <v>2944</v>
      </c>
      <c r="D444" t="s">
        <v>575</v>
      </c>
      <c r="E444" s="182" t="s">
        <v>2945</v>
      </c>
      <c r="F444" s="121" t="s">
        <v>2042</v>
      </c>
      <c r="G444" s="121" t="s">
        <v>344</v>
      </c>
      <c r="H444" s="116">
        <v>300</v>
      </c>
      <c r="I444" s="116" t="s">
        <v>345</v>
      </c>
      <c r="J444" s="116" t="s">
        <v>346</v>
      </c>
      <c r="K444" s="116">
        <v>25</v>
      </c>
      <c r="L444" s="116">
        <v>3</v>
      </c>
      <c r="M444" s="116" t="s">
        <v>489</v>
      </c>
      <c r="N444" s="116" t="s">
        <v>490</v>
      </c>
      <c r="O444"/>
      <c r="P444" s="116" t="s">
        <v>353</v>
      </c>
      <c r="Q444" s="116" t="s">
        <v>349</v>
      </c>
      <c r="R444" s="137">
        <v>12</v>
      </c>
      <c r="S444" s="135"/>
      <c r="T444" s="135" t="s">
        <v>490</v>
      </c>
      <c r="U444" s="136" t="s">
        <v>489</v>
      </c>
      <c r="V444" s="136" t="s">
        <v>553</v>
      </c>
      <c r="W444" s="136" t="s">
        <v>553</v>
      </c>
      <c r="X444" s="116"/>
      <c r="Y444" s="136"/>
    </row>
    <row r="445" spans="1:25" ht="15.75" customHeight="1">
      <c r="A445" s="116" t="s">
        <v>559</v>
      </c>
      <c r="B445" s="116" t="s">
        <v>343</v>
      </c>
      <c r="C445" s="116" t="s">
        <v>2946</v>
      </c>
      <c r="D445"/>
      <c r="E445" s="182" t="s">
        <v>2947</v>
      </c>
      <c r="F445" s="121" t="s">
        <v>2042</v>
      </c>
      <c r="G445" s="121" t="s">
        <v>2900</v>
      </c>
      <c r="H445" s="116">
        <v>300</v>
      </c>
      <c r="I445" s="116" t="s">
        <v>345</v>
      </c>
      <c r="J445" s="116" t="s">
        <v>346</v>
      </c>
      <c r="K445" s="116">
        <v>25</v>
      </c>
      <c r="L445" s="116">
        <v>2</v>
      </c>
      <c r="M445" s="116" t="s">
        <v>489</v>
      </c>
      <c r="N445" s="116" t="s">
        <v>490</v>
      </c>
      <c r="O445"/>
      <c r="P445" s="116" t="s">
        <v>379</v>
      </c>
      <c r="Q445" s="116" t="s">
        <v>349</v>
      </c>
      <c r="R445" s="137">
        <v>12</v>
      </c>
      <c r="S445" s="135"/>
      <c r="T445" s="135" t="s">
        <v>490</v>
      </c>
      <c r="U445" s="136" t="s">
        <v>489</v>
      </c>
      <c r="V445" s="136" t="s">
        <v>553</v>
      </c>
      <c r="W445" s="136" t="s">
        <v>553</v>
      </c>
      <c r="X445" s="116"/>
      <c r="Y445" s="136"/>
    </row>
    <row r="446" spans="1:25" ht="15.75" customHeight="1">
      <c r="A446" s="116" t="s">
        <v>559</v>
      </c>
      <c r="B446" s="116" t="s">
        <v>343</v>
      </c>
      <c r="C446" s="116" t="s">
        <v>2948</v>
      </c>
      <c r="D446" t="s">
        <v>576</v>
      </c>
      <c r="E446" s="182" t="s">
        <v>2949</v>
      </c>
      <c r="F446" s="121" t="s">
        <v>2042</v>
      </c>
      <c r="G446" s="121" t="s">
        <v>2909</v>
      </c>
      <c r="H446" s="116">
        <v>300</v>
      </c>
      <c r="I446" s="116" t="s">
        <v>345</v>
      </c>
      <c r="J446" s="116" t="s">
        <v>346</v>
      </c>
      <c r="K446" s="116">
        <v>25</v>
      </c>
      <c r="L446" s="116">
        <v>3</v>
      </c>
      <c r="M446" s="116" t="s">
        <v>489</v>
      </c>
      <c r="N446" s="116" t="s">
        <v>490</v>
      </c>
      <c r="O446"/>
      <c r="P446" s="116" t="s">
        <v>2195</v>
      </c>
      <c r="Q446" s="116" t="s">
        <v>349</v>
      </c>
      <c r="R446" s="137">
        <v>12</v>
      </c>
      <c r="S446" s="135"/>
      <c r="T446" s="135" t="s">
        <v>490</v>
      </c>
      <c r="U446" s="136" t="s">
        <v>489</v>
      </c>
      <c r="V446" s="136" t="s">
        <v>553</v>
      </c>
      <c r="W446" s="136" t="s">
        <v>553</v>
      </c>
      <c r="X446" s="116"/>
      <c r="Y446" s="136"/>
    </row>
    <row r="447" spans="1:25" ht="15.75" customHeight="1">
      <c r="A447" s="116" t="s">
        <v>559</v>
      </c>
      <c r="B447" s="116" t="s">
        <v>343</v>
      </c>
      <c r="C447" s="116" t="s">
        <v>2950</v>
      </c>
      <c r="D447" t="s">
        <v>577</v>
      </c>
      <c r="E447" s="182" t="s">
        <v>2951</v>
      </c>
      <c r="F447" s="121" t="s">
        <v>2042</v>
      </c>
      <c r="G447" s="121" t="s">
        <v>376</v>
      </c>
      <c r="H447" s="116">
        <v>300</v>
      </c>
      <c r="I447" s="116" t="s">
        <v>345</v>
      </c>
      <c r="J447" s="116" t="s">
        <v>346</v>
      </c>
      <c r="K447" s="116">
        <v>25</v>
      </c>
      <c r="L447" s="116">
        <v>5</v>
      </c>
      <c r="M447" s="116" t="s">
        <v>489</v>
      </c>
      <c r="N447" s="116" t="s">
        <v>378</v>
      </c>
      <c r="O447"/>
      <c r="P447" s="116" t="s">
        <v>353</v>
      </c>
      <c r="Q447" s="116" t="s">
        <v>349</v>
      </c>
      <c r="R447" s="137">
        <v>12</v>
      </c>
      <c r="S447" s="135">
        <v>24</v>
      </c>
      <c r="T447" s="135" t="s">
        <v>490</v>
      </c>
      <c r="U447" s="136" t="s">
        <v>489</v>
      </c>
      <c r="V447" s="136" t="s">
        <v>553</v>
      </c>
      <c r="W447" s="136" t="s">
        <v>553</v>
      </c>
      <c r="X447" s="116"/>
      <c r="Y447" s="136"/>
    </row>
    <row r="448" spans="1:25" ht="15.75" customHeight="1">
      <c r="A448" s="116" t="s">
        <v>559</v>
      </c>
      <c r="B448" s="116" t="s">
        <v>363</v>
      </c>
      <c r="C448" s="116" t="s">
        <v>2952</v>
      </c>
      <c r="D448" t="s">
        <v>578</v>
      </c>
      <c r="E448" s="182" t="s">
        <v>2953</v>
      </c>
      <c r="F448" s="121" t="s">
        <v>2042</v>
      </c>
      <c r="G448" s="121" t="s">
        <v>376</v>
      </c>
      <c r="H448" s="116">
        <v>300</v>
      </c>
      <c r="I448" s="116" t="s">
        <v>345</v>
      </c>
      <c r="J448" s="116" t="s">
        <v>346</v>
      </c>
      <c r="K448" s="116">
        <v>25</v>
      </c>
      <c r="L448" s="116">
        <v>7.5</v>
      </c>
      <c r="M448" s="116" t="s">
        <v>489</v>
      </c>
      <c r="N448" s="116" t="s">
        <v>378</v>
      </c>
      <c r="O448"/>
      <c r="P448" s="116" t="s">
        <v>353</v>
      </c>
      <c r="Q448" s="116" t="s">
        <v>349</v>
      </c>
      <c r="R448" s="137">
        <v>24</v>
      </c>
      <c r="S448" s="135"/>
      <c r="T448" s="135" t="s">
        <v>490</v>
      </c>
      <c r="U448" s="136" t="s">
        <v>489</v>
      </c>
      <c r="V448" s="136" t="s">
        <v>553</v>
      </c>
      <c r="W448" s="136" t="s">
        <v>553</v>
      </c>
      <c r="X448" s="116"/>
      <c r="Y448" s="136"/>
    </row>
    <row r="449" spans="1:25" ht="15.75" customHeight="1">
      <c r="A449" s="116" t="s">
        <v>559</v>
      </c>
      <c r="B449" s="116" t="s">
        <v>363</v>
      </c>
      <c r="C449" s="116" t="s">
        <v>2954</v>
      </c>
      <c r="D449" t="s">
        <v>579</v>
      </c>
      <c r="E449" s="182" t="s">
        <v>2955</v>
      </c>
      <c r="F449" s="121" t="s">
        <v>2042</v>
      </c>
      <c r="G449" s="121" t="s">
        <v>344</v>
      </c>
      <c r="H449" s="116">
        <v>300</v>
      </c>
      <c r="I449" s="116" t="s">
        <v>345</v>
      </c>
      <c r="J449" s="116" t="s">
        <v>346</v>
      </c>
      <c r="K449" s="116">
        <v>25</v>
      </c>
      <c r="L449" s="116">
        <v>7.5</v>
      </c>
      <c r="M449" s="116" t="s">
        <v>489</v>
      </c>
      <c r="N449" s="116" t="s">
        <v>490</v>
      </c>
      <c r="O449"/>
      <c r="P449" s="116" t="s">
        <v>353</v>
      </c>
      <c r="Q449" s="116" t="s">
        <v>349</v>
      </c>
      <c r="R449" s="137">
        <v>24</v>
      </c>
      <c r="S449" s="135"/>
      <c r="T449" s="135" t="s">
        <v>490</v>
      </c>
      <c r="U449" s="136" t="s">
        <v>490</v>
      </c>
      <c r="V449" s="136" t="s">
        <v>553</v>
      </c>
      <c r="W449" s="136" t="s">
        <v>553</v>
      </c>
      <c r="X449" s="116"/>
      <c r="Y449" s="136"/>
    </row>
    <row r="450" spans="1:25" ht="15.75" customHeight="1">
      <c r="A450" s="116" t="s">
        <v>559</v>
      </c>
      <c r="B450" s="116" t="s">
        <v>363</v>
      </c>
      <c r="C450" s="116" t="s">
        <v>2956</v>
      </c>
      <c r="D450" t="s">
        <v>580</v>
      </c>
      <c r="E450" s="182" t="s">
        <v>2957</v>
      </c>
      <c r="F450" s="121" t="s">
        <v>2042</v>
      </c>
      <c r="G450" s="121" t="s">
        <v>344</v>
      </c>
      <c r="H450" s="116">
        <v>300</v>
      </c>
      <c r="I450" s="116" t="s">
        <v>345</v>
      </c>
      <c r="J450" s="116" t="s">
        <v>346</v>
      </c>
      <c r="K450" s="116">
        <v>25</v>
      </c>
      <c r="L450" s="116">
        <v>5</v>
      </c>
      <c r="M450" s="116" t="s">
        <v>489</v>
      </c>
      <c r="N450" s="116" t="s">
        <v>490</v>
      </c>
      <c r="O450"/>
      <c r="P450" s="116" t="s">
        <v>353</v>
      </c>
      <c r="Q450" s="116" t="s">
        <v>349</v>
      </c>
      <c r="R450" s="137">
        <v>24</v>
      </c>
      <c r="S450" s="135"/>
      <c r="T450" s="135" t="s">
        <v>490</v>
      </c>
      <c r="U450" s="136" t="s">
        <v>490</v>
      </c>
      <c r="V450" s="136" t="s">
        <v>553</v>
      </c>
      <c r="W450" s="136" t="s">
        <v>553</v>
      </c>
      <c r="X450" s="116"/>
      <c r="Y450" s="136"/>
    </row>
    <row r="451" spans="1:25" ht="15.75" customHeight="1">
      <c r="A451" s="116" t="s">
        <v>559</v>
      </c>
      <c r="B451" s="116" t="s">
        <v>363</v>
      </c>
      <c r="C451" s="116" t="s">
        <v>2958</v>
      </c>
      <c r="D451"/>
      <c r="E451" s="182" t="s">
        <v>2959</v>
      </c>
      <c r="F451" s="121" t="s">
        <v>2042</v>
      </c>
      <c r="G451" s="121" t="s">
        <v>2187</v>
      </c>
      <c r="H451" s="116">
        <v>300</v>
      </c>
      <c r="I451" s="116" t="s">
        <v>345</v>
      </c>
      <c r="J451" s="116" t="s">
        <v>346</v>
      </c>
      <c r="K451" s="116">
        <v>25</v>
      </c>
      <c r="L451" s="116">
        <v>3</v>
      </c>
      <c r="M451" s="116" t="s">
        <v>489</v>
      </c>
      <c r="N451" s="116" t="s">
        <v>490</v>
      </c>
      <c r="O451"/>
      <c r="P451" s="116" t="s">
        <v>379</v>
      </c>
      <c r="Q451" s="116" t="s">
        <v>349</v>
      </c>
      <c r="R451" s="137">
        <v>24</v>
      </c>
      <c r="S451" s="135"/>
      <c r="T451" s="135" t="s">
        <v>490</v>
      </c>
      <c r="U451" s="136" t="s">
        <v>489</v>
      </c>
      <c r="V451" s="136" t="s">
        <v>553</v>
      </c>
      <c r="W451" s="136" t="s">
        <v>553</v>
      </c>
      <c r="X451" s="116"/>
      <c r="Y451" s="136"/>
    </row>
    <row r="452" spans="1:25" ht="15.75" customHeight="1">
      <c r="A452" s="116" t="s">
        <v>559</v>
      </c>
      <c r="B452" s="116" t="s">
        <v>363</v>
      </c>
      <c r="C452" s="116" t="s">
        <v>2960</v>
      </c>
      <c r="D452" s="66" t="s">
        <v>581</v>
      </c>
      <c r="E452" s="182" t="s">
        <v>2961</v>
      </c>
      <c r="F452" s="121" t="s">
        <v>2042</v>
      </c>
      <c r="G452" s="121" t="s">
        <v>344</v>
      </c>
      <c r="H452" s="116">
        <v>300</v>
      </c>
      <c r="I452" s="116" t="s">
        <v>345</v>
      </c>
      <c r="J452" s="116" t="s">
        <v>346</v>
      </c>
      <c r="K452" s="116">
        <v>25</v>
      </c>
      <c r="L452" s="116">
        <v>10</v>
      </c>
      <c r="M452" s="116" t="s">
        <v>489</v>
      </c>
      <c r="N452" s="116" t="s">
        <v>378</v>
      </c>
      <c r="O452"/>
      <c r="P452" s="116" t="s">
        <v>353</v>
      </c>
      <c r="Q452" s="116" t="s">
        <v>349</v>
      </c>
      <c r="R452" s="137">
        <v>24</v>
      </c>
      <c r="S452" s="135"/>
      <c r="T452" s="135" t="s">
        <v>490</v>
      </c>
      <c r="U452" s="136" t="s">
        <v>490</v>
      </c>
      <c r="V452" s="136" t="s">
        <v>553</v>
      </c>
      <c r="W452" s="136" t="s">
        <v>553</v>
      </c>
      <c r="X452" s="116"/>
      <c r="Y452" s="136"/>
    </row>
    <row r="453" spans="1:25" ht="15.75" customHeight="1">
      <c r="A453" s="116" t="s">
        <v>559</v>
      </c>
      <c r="B453" s="116" t="s">
        <v>371</v>
      </c>
      <c r="C453" s="116" t="s">
        <v>2962</v>
      </c>
      <c r="D453" t="s">
        <v>582</v>
      </c>
      <c r="E453" s="182" t="s">
        <v>2963</v>
      </c>
      <c r="F453" s="121" t="s">
        <v>2042</v>
      </c>
      <c r="G453" s="121" t="s">
        <v>376</v>
      </c>
      <c r="H453" s="116">
        <v>300</v>
      </c>
      <c r="I453" s="116" t="s">
        <v>345</v>
      </c>
      <c r="J453" s="116" t="s">
        <v>346</v>
      </c>
      <c r="K453" s="116">
        <v>25</v>
      </c>
      <c r="L453" s="116">
        <v>5</v>
      </c>
      <c r="M453" s="116" t="s">
        <v>489</v>
      </c>
      <c r="N453" s="116" t="s">
        <v>378</v>
      </c>
      <c r="O453"/>
      <c r="P453" s="116" t="s">
        <v>353</v>
      </c>
      <c r="Q453" s="116" t="s">
        <v>349</v>
      </c>
      <c r="R453" s="137">
        <v>24</v>
      </c>
      <c r="S453" s="135">
        <v>12</v>
      </c>
      <c r="T453" s="135" t="s">
        <v>490</v>
      </c>
      <c r="U453" s="136" t="s">
        <v>489</v>
      </c>
      <c r="V453" s="136" t="s">
        <v>553</v>
      </c>
      <c r="W453" s="136" t="s">
        <v>553</v>
      </c>
      <c r="X453" s="116"/>
      <c r="Y453" s="136"/>
    </row>
    <row r="454" spans="1:25" ht="15.75" customHeight="1">
      <c r="A454" s="116" t="s">
        <v>559</v>
      </c>
      <c r="B454" s="116" t="s">
        <v>371</v>
      </c>
      <c r="C454" s="116" t="s">
        <v>2964</v>
      </c>
      <c r="D454" t="s">
        <v>583</v>
      </c>
      <c r="E454" s="182" t="s">
        <v>2965</v>
      </c>
      <c r="F454" s="121" t="s">
        <v>2042</v>
      </c>
      <c r="G454" s="121" t="s">
        <v>344</v>
      </c>
      <c r="H454" s="116">
        <v>300</v>
      </c>
      <c r="I454" s="116" t="s">
        <v>345</v>
      </c>
      <c r="J454" s="116" t="s">
        <v>346</v>
      </c>
      <c r="K454" s="116">
        <v>25</v>
      </c>
      <c r="L454" s="116">
        <v>3</v>
      </c>
      <c r="M454" s="116" t="s">
        <v>489</v>
      </c>
      <c r="N454" s="116" t="s">
        <v>490</v>
      </c>
      <c r="O454"/>
      <c r="P454" s="116" t="s">
        <v>353</v>
      </c>
      <c r="Q454" s="116" t="s">
        <v>349</v>
      </c>
      <c r="R454" s="137">
        <v>12</v>
      </c>
      <c r="S454" s="135"/>
      <c r="T454" s="135" t="s">
        <v>490</v>
      </c>
      <c r="U454" s="136" t="s">
        <v>489</v>
      </c>
      <c r="V454" s="136" t="s">
        <v>553</v>
      </c>
      <c r="W454" s="136" t="s">
        <v>553</v>
      </c>
      <c r="X454" s="116"/>
      <c r="Y454" s="136"/>
    </row>
    <row r="455" spans="1:25" ht="15.75" customHeight="1">
      <c r="A455" s="116" t="s">
        <v>559</v>
      </c>
      <c r="B455" s="116" t="s">
        <v>371</v>
      </c>
      <c r="C455" s="116" t="s">
        <v>2966</v>
      </c>
      <c r="D455"/>
      <c r="E455" s="182" t="s">
        <v>2967</v>
      </c>
      <c r="F455" s="121" t="s">
        <v>2042</v>
      </c>
      <c r="G455" s="121" t="s">
        <v>2187</v>
      </c>
      <c r="H455" s="116">
        <v>300</v>
      </c>
      <c r="I455" s="116" t="s">
        <v>345</v>
      </c>
      <c r="J455" s="116" t="s">
        <v>346</v>
      </c>
      <c r="K455" s="116">
        <v>25</v>
      </c>
      <c r="L455" s="116">
        <v>3</v>
      </c>
      <c r="M455" s="116" t="s">
        <v>489</v>
      </c>
      <c r="N455" s="116" t="s">
        <v>490</v>
      </c>
      <c r="O455"/>
      <c r="P455" s="116" t="s">
        <v>379</v>
      </c>
      <c r="Q455" s="116" t="s">
        <v>349</v>
      </c>
      <c r="R455" s="137">
        <v>12</v>
      </c>
      <c r="S455" s="135"/>
      <c r="T455" s="135" t="s">
        <v>490</v>
      </c>
      <c r="U455" s="136" t="s">
        <v>489</v>
      </c>
      <c r="V455" s="136" t="s">
        <v>553</v>
      </c>
      <c r="W455" s="136" t="s">
        <v>553</v>
      </c>
      <c r="X455" s="116"/>
      <c r="Y455" s="136"/>
    </row>
    <row r="456" spans="1:25" ht="15.75" customHeight="1">
      <c r="A456" s="116" t="s">
        <v>559</v>
      </c>
      <c r="B456" s="116" t="s">
        <v>371</v>
      </c>
      <c r="C456" s="116" t="s">
        <v>2968</v>
      </c>
      <c r="D456" t="s">
        <v>584</v>
      </c>
      <c r="E456" s="182" t="s">
        <v>2969</v>
      </c>
      <c r="F456" s="121" t="s">
        <v>2042</v>
      </c>
      <c r="G456" s="121" t="s">
        <v>344</v>
      </c>
      <c r="H456" s="116">
        <v>300</v>
      </c>
      <c r="I456" s="116" t="s">
        <v>345</v>
      </c>
      <c r="J456" s="116" t="s">
        <v>346</v>
      </c>
      <c r="K456" s="116">
        <v>25</v>
      </c>
      <c r="L456" s="116">
        <v>3</v>
      </c>
      <c r="M456" s="116" t="s">
        <v>489</v>
      </c>
      <c r="N456" s="116" t="s">
        <v>490</v>
      </c>
      <c r="O456"/>
      <c r="P456" s="116" t="s">
        <v>353</v>
      </c>
      <c r="Q456" s="116" t="s">
        <v>349</v>
      </c>
      <c r="R456" s="137">
        <v>12</v>
      </c>
      <c r="S456" s="135"/>
      <c r="T456" s="135" t="s">
        <v>490</v>
      </c>
      <c r="U456" s="136" t="s">
        <v>489</v>
      </c>
      <c r="V456" s="136" t="s">
        <v>553</v>
      </c>
      <c r="W456" s="136" t="s">
        <v>553</v>
      </c>
      <c r="X456" s="116"/>
      <c r="Y456" s="136"/>
    </row>
    <row r="457" spans="1:25" ht="15.75" customHeight="1">
      <c r="A457" s="116" t="s">
        <v>559</v>
      </c>
      <c r="B457" s="116" t="s">
        <v>503</v>
      </c>
      <c r="C457" s="116" t="s">
        <v>2970</v>
      </c>
      <c r="D457"/>
      <c r="E457" s="182" t="s">
        <v>2971</v>
      </c>
      <c r="F457" s="121" t="s">
        <v>2668</v>
      </c>
      <c r="G457" s="121" t="s">
        <v>2895</v>
      </c>
      <c r="H457" s="116">
        <v>300</v>
      </c>
      <c r="I457" s="116" t="s">
        <v>352</v>
      </c>
      <c r="J457" s="116" t="s">
        <v>346</v>
      </c>
      <c r="K457" s="116">
        <v>25</v>
      </c>
      <c r="L457" s="116">
        <v>2</v>
      </c>
      <c r="M457" s="116" t="s">
        <v>489</v>
      </c>
      <c r="N457" s="116" t="s">
        <v>490</v>
      </c>
      <c r="O457"/>
      <c r="P457" s="116" t="s">
        <v>2195</v>
      </c>
      <c r="Q457" s="116" t="s">
        <v>349</v>
      </c>
      <c r="R457" s="137">
        <v>12</v>
      </c>
      <c r="S457" s="135"/>
      <c r="T457" s="135" t="s">
        <v>490</v>
      </c>
      <c r="U457" s="136" t="s">
        <v>489</v>
      </c>
      <c r="V457" s="136" t="s">
        <v>553</v>
      </c>
      <c r="W457" s="136" t="s">
        <v>553</v>
      </c>
      <c r="X457" s="116"/>
      <c r="Y457" s="136"/>
    </row>
    <row r="458" spans="1:25" ht="15.75" customHeight="1">
      <c r="A458" s="116" t="s">
        <v>559</v>
      </c>
      <c r="B458" s="116" t="s">
        <v>503</v>
      </c>
      <c r="C458" s="116" t="s">
        <v>2972</v>
      </c>
      <c r="D458" t="s">
        <v>585</v>
      </c>
      <c r="E458" s="182" t="s">
        <v>2973</v>
      </c>
      <c r="F458" s="121" t="s">
        <v>2042</v>
      </c>
      <c r="G458" s="121" t="s">
        <v>2909</v>
      </c>
      <c r="H458" s="116">
        <v>300</v>
      </c>
      <c r="I458" s="116" t="s">
        <v>352</v>
      </c>
      <c r="J458" s="116" t="s">
        <v>346</v>
      </c>
      <c r="K458" s="116">
        <v>25</v>
      </c>
      <c r="L458" s="116">
        <v>3</v>
      </c>
      <c r="M458" s="116" t="s">
        <v>489</v>
      </c>
      <c r="N458" s="116" t="s">
        <v>490</v>
      </c>
      <c r="O458"/>
      <c r="P458" s="116" t="s">
        <v>2195</v>
      </c>
      <c r="Q458" s="116" t="s">
        <v>349</v>
      </c>
      <c r="R458" s="137">
        <v>12</v>
      </c>
      <c r="S458" s="135"/>
      <c r="T458" s="135" t="s">
        <v>490</v>
      </c>
      <c r="U458" s="136" t="s">
        <v>489</v>
      </c>
      <c r="V458" s="136" t="s">
        <v>553</v>
      </c>
      <c r="W458" s="136" t="s">
        <v>553</v>
      </c>
      <c r="X458" s="116"/>
      <c r="Y458" s="136"/>
    </row>
    <row r="459" spans="1:25" ht="15.75" customHeight="1">
      <c r="A459" s="116" t="s">
        <v>559</v>
      </c>
      <c r="B459" s="116" t="s">
        <v>503</v>
      </c>
      <c r="C459" s="116" t="s">
        <v>2974</v>
      </c>
      <c r="D459"/>
      <c r="E459" s="182" t="s">
        <v>2975</v>
      </c>
      <c r="F459" s="121" t="s">
        <v>2042</v>
      </c>
      <c r="G459" s="121" t="s">
        <v>2900</v>
      </c>
      <c r="H459" s="116">
        <v>300</v>
      </c>
      <c r="I459" s="116" t="s">
        <v>352</v>
      </c>
      <c r="J459" s="116" t="s">
        <v>346</v>
      </c>
      <c r="K459" s="116">
        <v>25</v>
      </c>
      <c r="L459" s="116">
        <v>2</v>
      </c>
      <c r="M459" s="116" t="s">
        <v>489</v>
      </c>
      <c r="N459" s="116" t="s">
        <v>490</v>
      </c>
      <c r="O459"/>
      <c r="P459" s="116" t="s">
        <v>379</v>
      </c>
      <c r="Q459" s="116" t="s">
        <v>349</v>
      </c>
      <c r="R459" s="137">
        <v>12</v>
      </c>
      <c r="S459" s="135"/>
      <c r="T459" s="135" t="s">
        <v>490</v>
      </c>
      <c r="U459" s="136" t="s">
        <v>489</v>
      </c>
      <c r="V459" s="136" t="s">
        <v>553</v>
      </c>
      <c r="W459" s="136" t="s">
        <v>553</v>
      </c>
      <c r="X459" s="116"/>
      <c r="Y459" s="136"/>
    </row>
    <row r="460" spans="1:25" ht="15.75" customHeight="1">
      <c r="A460" s="116" t="s">
        <v>559</v>
      </c>
      <c r="B460" s="116" t="s">
        <v>503</v>
      </c>
      <c r="C460" s="116" t="s">
        <v>2976</v>
      </c>
      <c r="D460" t="s">
        <v>586</v>
      </c>
      <c r="E460" s="182" t="s">
        <v>2977</v>
      </c>
      <c r="F460" s="121" t="s">
        <v>2042</v>
      </c>
      <c r="G460" s="121" t="s">
        <v>2978</v>
      </c>
      <c r="H460" s="116">
        <v>300</v>
      </c>
      <c r="I460" s="116" t="s">
        <v>352</v>
      </c>
      <c r="J460" s="116" t="s">
        <v>346</v>
      </c>
      <c r="K460" s="116">
        <v>25</v>
      </c>
      <c r="L460" s="116">
        <v>3</v>
      </c>
      <c r="M460" s="116" t="s">
        <v>489</v>
      </c>
      <c r="N460" s="116" t="s">
        <v>490</v>
      </c>
      <c r="O460"/>
      <c r="P460" s="116" t="s">
        <v>587</v>
      </c>
      <c r="Q460" s="116" t="s">
        <v>349</v>
      </c>
      <c r="R460" s="137">
        <v>12</v>
      </c>
      <c r="S460" s="135"/>
      <c r="T460" s="135" t="s">
        <v>490</v>
      </c>
      <c r="U460" s="136" t="s">
        <v>489</v>
      </c>
      <c r="V460" s="136" t="s">
        <v>553</v>
      </c>
      <c r="W460" s="136" t="s">
        <v>553</v>
      </c>
      <c r="X460" s="116"/>
      <c r="Y460" s="136"/>
    </row>
    <row r="461" spans="1:25" ht="15.75" customHeight="1">
      <c r="A461" s="116" t="s">
        <v>559</v>
      </c>
      <c r="B461" s="116" t="s">
        <v>503</v>
      </c>
      <c r="C461" s="116" t="s">
        <v>2979</v>
      </c>
      <c r="D461" t="s">
        <v>588</v>
      </c>
      <c r="E461" s="182" t="s">
        <v>2980</v>
      </c>
      <c r="F461" s="121" t="s">
        <v>2042</v>
      </c>
      <c r="G461" s="121" t="s">
        <v>376</v>
      </c>
      <c r="H461" s="116">
        <v>300</v>
      </c>
      <c r="I461" s="116" t="s">
        <v>352</v>
      </c>
      <c r="J461" s="116" t="s">
        <v>346</v>
      </c>
      <c r="K461" s="116">
        <v>25</v>
      </c>
      <c r="L461" s="116">
        <v>5</v>
      </c>
      <c r="M461" s="116" t="s">
        <v>489</v>
      </c>
      <c r="N461" s="116" t="s">
        <v>378</v>
      </c>
      <c r="O461"/>
      <c r="P461" s="116" t="s">
        <v>353</v>
      </c>
      <c r="Q461" s="116" t="s">
        <v>349</v>
      </c>
      <c r="R461" s="137">
        <v>12</v>
      </c>
      <c r="S461" s="135">
        <v>24</v>
      </c>
      <c r="T461" s="135" t="s">
        <v>490</v>
      </c>
      <c r="U461" s="136" t="s">
        <v>489</v>
      </c>
      <c r="V461" s="136" t="s">
        <v>553</v>
      </c>
      <c r="W461" s="136" t="s">
        <v>553</v>
      </c>
      <c r="X461" s="116"/>
      <c r="Y461" s="136"/>
    </row>
    <row r="462" spans="1:25" ht="15.75" customHeight="1">
      <c r="A462" s="116" t="s">
        <v>559</v>
      </c>
      <c r="B462" s="116" t="s">
        <v>364</v>
      </c>
      <c r="C462" s="116" t="s">
        <v>2981</v>
      </c>
      <c r="D462"/>
      <c r="E462" s="182" t="s">
        <v>2982</v>
      </c>
      <c r="F462" s="121" t="s">
        <v>2042</v>
      </c>
      <c r="G462" s="121" t="s">
        <v>2249</v>
      </c>
      <c r="H462" s="116">
        <v>300</v>
      </c>
      <c r="I462" s="116" t="s">
        <v>352</v>
      </c>
      <c r="J462" s="116" t="s">
        <v>346</v>
      </c>
      <c r="K462" s="116">
        <v>25</v>
      </c>
      <c r="L462" s="116">
        <v>5</v>
      </c>
      <c r="M462" s="116" t="s">
        <v>489</v>
      </c>
      <c r="N462" s="116" t="s">
        <v>490</v>
      </c>
      <c r="O462"/>
      <c r="P462" s="116" t="s">
        <v>379</v>
      </c>
      <c r="Q462" s="116" t="s">
        <v>349</v>
      </c>
      <c r="R462" s="137">
        <v>24</v>
      </c>
      <c r="S462" s="135"/>
      <c r="T462" s="135" t="s">
        <v>490</v>
      </c>
      <c r="U462" s="135" t="s">
        <v>489</v>
      </c>
      <c r="V462" s="136" t="s">
        <v>553</v>
      </c>
      <c r="W462" s="136" t="s">
        <v>553</v>
      </c>
      <c r="X462" s="116"/>
      <c r="Y462" s="136"/>
    </row>
    <row r="463" spans="1:25" ht="15.75" customHeight="1">
      <c r="A463" s="116" t="s">
        <v>559</v>
      </c>
      <c r="B463" s="116" t="s">
        <v>503</v>
      </c>
      <c r="C463" s="116" t="s">
        <v>2983</v>
      </c>
      <c r="D463" t="s">
        <v>589</v>
      </c>
      <c r="E463" s="182" t="s">
        <v>2984</v>
      </c>
      <c r="F463" s="121" t="s">
        <v>2042</v>
      </c>
      <c r="G463" s="121" t="s">
        <v>344</v>
      </c>
      <c r="H463" s="116">
        <v>300</v>
      </c>
      <c r="I463" s="116" t="s">
        <v>352</v>
      </c>
      <c r="J463" s="116" t="s">
        <v>346</v>
      </c>
      <c r="K463" s="116">
        <v>25</v>
      </c>
      <c r="L463" s="116">
        <v>10</v>
      </c>
      <c r="M463" s="116" t="s">
        <v>489</v>
      </c>
      <c r="N463" s="116" t="s">
        <v>490</v>
      </c>
      <c r="O463"/>
      <c r="P463" s="116" t="s">
        <v>353</v>
      </c>
      <c r="Q463" s="116" t="s">
        <v>349</v>
      </c>
      <c r="R463" s="137">
        <v>24</v>
      </c>
      <c r="S463" s="135"/>
      <c r="T463" s="135" t="s">
        <v>490</v>
      </c>
      <c r="U463" s="135" t="s">
        <v>490</v>
      </c>
      <c r="V463" s="136" t="s">
        <v>553</v>
      </c>
      <c r="W463" s="136" t="s">
        <v>553</v>
      </c>
      <c r="X463" s="116"/>
      <c r="Y463" s="136"/>
    </row>
    <row r="464" spans="1:25" ht="15.75" customHeight="1">
      <c r="A464" s="116" t="s">
        <v>559</v>
      </c>
      <c r="B464" s="116" t="s">
        <v>503</v>
      </c>
      <c r="C464" s="116" t="s">
        <v>2985</v>
      </c>
      <c r="D464" t="s">
        <v>590</v>
      </c>
      <c r="E464" s="182" t="s">
        <v>2986</v>
      </c>
      <c r="F464" s="121" t="s">
        <v>2042</v>
      </c>
      <c r="G464" s="121" t="s">
        <v>344</v>
      </c>
      <c r="H464" s="116">
        <v>300</v>
      </c>
      <c r="I464" s="116" t="s">
        <v>345</v>
      </c>
      <c r="J464" s="116" t="s">
        <v>346</v>
      </c>
      <c r="K464" s="116">
        <v>25</v>
      </c>
      <c r="L464" s="116">
        <v>5</v>
      </c>
      <c r="M464" s="116" t="s">
        <v>489</v>
      </c>
      <c r="N464" s="116" t="s">
        <v>490</v>
      </c>
      <c r="O464"/>
      <c r="P464" s="116" t="s">
        <v>353</v>
      </c>
      <c r="Q464" s="116" t="s">
        <v>349</v>
      </c>
      <c r="R464" s="137">
        <v>24</v>
      </c>
      <c r="S464" s="135"/>
      <c r="T464" s="135" t="s">
        <v>490</v>
      </c>
      <c r="U464" s="135" t="s">
        <v>490</v>
      </c>
      <c r="V464" s="136" t="s">
        <v>553</v>
      </c>
      <c r="W464" s="136" t="s">
        <v>553</v>
      </c>
      <c r="X464" s="116"/>
      <c r="Y464" s="136"/>
    </row>
    <row r="465" spans="1:25" ht="15.75" customHeight="1">
      <c r="A465" s="116" t="s">
        <v>559</v>
      </c>
      <c r="B465" s="116" t="s">
        <v>503</v>
      </c>
      <c r="C465" s="116" t="s">
        <v>2987</v>
      </c>
      <c r="D465"/>
      <c r="E465" s="182" t="s">
        <v>2988</v>
      </c>
      <c r="F465" s="121" t="s">
        <v>2042</v>
      </c>
      <c r="G465" s="121" t="s">
        <v>2202</v>
      </c>
      <c r="H465" s="116">
        <v>300</v>
      </c>
      <c r="I465" s="116" t="s">
        <v>345</v>
      </c>
      <c r="J465" s="116" t="s">
        <v>346</v>
      </c>
      <c r="K465" s="116">
        <v>25</v>
      </c>
      <c r="L465" s="116">
        <v>3</v>
      </c>
      <c r="M465" s="116" t="s">
        <v>489</v>
      </c>
      <c r="N465" s="116" t="s">
        <v>490</v>
      </c>
      <c r="O465"/>
      <c r="P465" s="116" t="s">
        <v>379</v>
      </c>
      <c r="Q465" s="116" t="s">
        <v>349</v>
      </c>
      <c r="R465" s="137">
        <v>24</v>
      </c>
      <c r="S465" s="135"/>
      <c r="T465" s="135" t="s">
        <v>490</v>
      </c>
      <c r="U465" s="135" t="s">
        <v>489</v>
      </c>
      <c r="V465" s="136" t="s">
        <v>553</v>
      </c>
      <c r="W465" s="136" t="s">
        <v>553</v>
      </c>
      <c r="X465" s="116"/>
      <c r="Y465" s="136"/>
    </row>
    <row r="466" spans="1:25" ht="15.75" customHeight="1">
      <c r="A466" s="116" t="s">
        <v>559</v>
      </c>
      <c r="B466" s="116" t="s">
        <v>357</v>
      </c>
      <c r="C466" s="116" t="s">
        <v>2989</v>
      </c>
      <c r="D466" t="s">
        <v>591</v>
      </c>
      <c r="E466" s="182" t="s">
        <v>2990</v>
      </c>
      <c r="F466" s="121" t="s">
        <v>2042</v>
      </c>
      <c r="G466" s="121" t="s">
        <v>344</v>
      </c>
      <c r="H466" s="116">
        <v>300</v>
      </c>
      <c r="I466" s="116" t="s">
        <v>345</v>
      </c>
      <c r="J466" s="116" t="s">
        <v>346</v>
      </c>
      <c r="K466" s="116">
        <v>25</v>
      </c>
      <c r="L466" s="116">
        <v>10</v>
      </c>
      <c r="M466" s="116" t="s">
        <v>489</v>
      </c>
      <c r="N466" s="116" t="s">
        <v>490</v>
      </c>
      <c r="O466"/>
      <c r="P466" s="116" t="s">
        <v>353</v>
      </c>
      <c r="Q466" s="116" t="s">
        <v>349</v>
      </c>
      <c r="R466" s="137">
        <v>24</v>
      </c>
      <c r="S466" s="135"/>
      <c r="T466" s="135" t="s">
        <v>490</v>
      </c>
      <c r="U466" s="135" t="s">
        <v>490</v>
      </c>
      <c r="V466" s="136" t="s">
        <v>553</v>
      </c>
      <c r="W466" s="136" t="s">
        <v>553</v>
      </c>
      <c r="X466" s="116"/>
      <c r="Y466" s="136"/>
    </row>
    <row r="467" spans="1:25" ht="15.75" customHeight="1">
      <c r="A467" s="116" t="s">
        <v>559</v>
      </c>
      <c r="B467" s="116" t="s">
        <v>357</v>
      </c>
      <c r="C467" s="116" t="s">
        <v>2991</v>
      </c>
      <c r="D467"/>
      <c r="E467" s="182" t="s">
        <v>2992</v>
      </c>
      <c r="F467" s="121" t="s">
        <v>2042</v>
      </c>
      <c r="G467" s="121" t="s">
        <v>2202</v>
      </c>
      <c r="H467" s="116">
        <v>300</v>
      </c>
      <c r="I467" s="116" t="s">
        <v>352</v>
      </c>
      <c r="J467" s="116" t="s">
        <v>346</v>
      </c>
      <c r="K467" s="116">
        <v>25</v>
      </c>
      <c r="L467" s="116">
        <v>2</v>
      </c>
      <c r="M467" s="116" t="s">
        <v>489</v>
      </c>
      <c r="N467" s="116" t="s">
        <v>490</v>
      </c>
      <c r="O467"/>
      <c r="P467" s="116" t="s">
        <v>379</v>
      </c>
      <c r="Q467" s="116" t="s">
        <v>349</v>
      </c>
      <c r="R467" s="137">
        <v>24</v>
      </c>
      <c r="S467" s="135"/>
      <c r="T467" s="135" t="s">
        <v>490</v>
      </c>
      <c r="U467" s="135" t="s">
        <v>489</v>
      </c>
      <c r="V467" s="136" t="s">
        <v>553</v>
      </c>
      <c r="W467" s="136" t="s">
        <v>553</v>
      </c>
      <c r="X467" s="116"/>
      <c r="Y467" s="136"/>
    </row>
    <row r="468" spans="1:25" ht="15.75" customHeight="1">
      <c r="A468" s="116" t="s">
        <v>559</v>
      </c>
      <c r="B468" s="116" t="s">
        <v>357</v>
      </c>
      <c r="C468" s="116" t="s">
        <v>2993</v>
      </c>
      <c r="D468" t="s">
        <v>592</v>
      </c>
      <c r="E468" s="182" t="s">
        <v>2994</v>
      </c>
      <c r="F468" s="121" t="s">
        <v>2042</v>
      </c>
      <c r="G468" s="121" t="s">
        <v>376</v>
      </c>
      <c r="H468" s="116">
        <v>300</v>
      </c>
      <c r="I468" s="116" t="s">
        <v>352</v>
      </c>
      <c r="J468" s="116" t="s">
        <v>346</v>
      </c>
      <c r="K468" s="116">
        <v>25</v>
      </c>
      <c r="L468" s="116">
        <v>10</v>
      </c>
      <c r="M468" s="116" t="s">
        <v>489</v>
      </c>
      <c r="N468" s="116" t="s">
        <v>378</v>
      </c>
      <c r="O468"/>
      <c r="P468" s="116" t="s">
        <v>353</v>
      </c>
      <c r="Q468" s="116" t="s">
        <v>349</v>
      </c>
      <c r="R468" s="137">
        <v>24</v>
      </c>
      <c r="S468" s="135">
        <v>12</v>
      </c>
      <c r="T468" s="135" t="s">
        <v>490</v>
      </c>
      <c r="U468" s="136" t="s">
        <v>489</v>
      </c>
      <c r="V468" s="136" t="s">
        <v>553</v>
      </c>
      <c r="W468" s="136" t="s">
        <v>553</v>
      </c>
      <c r="X468" s="116"/>
      <c r="Y468" s="136"/>
    </row>
    <row r="469" spans="1:25" ht="15.75" customHeight="1">
      <c r="A469" s="116" t="s">
        <v>559</v>
      </c>
      <c r="B469" s="116" t="s">
        <v>357</v>
      </c>
      <c r="C469" s="116" t="s">
        <v>2995</v>
      </c>
      <c r="D469" t="s">
        <v>593</v>
      </c>
      <c r="E469" s="182" t="s">
        <v>2996</v>
      </c>
      <c r="F469" s="121" t="s">
        <v>2042</v>
      </c>
      <c r="G469" s="121" t="s">
        <v>2909</v>
      </c>
      <c r="H469" s="116">
        <v>300</v>
      </c>
      <c r="I469" s="116" t="s">
        <v>345</v>
      </c>
      <c r="J469" s="116" t="s">
        <v>346</v>
      </c>
      <c r="K469" s="116">
        <v>25</v>
      </c>
      <c r="L469" s="116">
        <v>3</v>
      </c>
      <c r="M469" s="116" t="s">
        <v>489</v>
      </c>
      <c r="N469" s="116" t="s">
        <v>490</v>
      </c>
      <c r="O469"/>
      <c r="P469" s="116" t="s">
        <v>2195</v>
      </c>
      <c r="Q469" s="116" t="s">
        <v>349</v>
      </c>
      <c r="R469" s="137">
        <v>12</v>
      </c>
      <c r="S469" s="135"/>
      <c r="T469" s="135" t="s">
        <v>490</v>
      </c>
      <c r="U469" s="136" t="s">
        <v>489</v>
      </c>
      <c r="V469" s="136" t="s">
        <v>553</v>
      </c>
      <c r="W469" s="136" t="s">
        <v>553</v>
      </c>
      <c r="X469" s="116"/>
      <c r="Y469" s="136"/>
    </row>
    <row r="470" spans="1:25" ht="15.75" customHeight="1">
      <c r="A470" s="116" t="s">
        <v>559</v>
      </c>
      <c r="B470" s="116" t="s">
        <v>503</v>
      </c>
      <c r="C470" s="116" t="s">
        <v>2997</v>
      </c>
      <c r="D470"/>
      <c r="E470" s="182" t="s">
        <v>2998</v>
      </c>
      <c r="F470" s="121" t="s">
        <v>2668</v>
      </c>
      <c r="G470" s="121" t="s">
        <v>2895</v>
      </c>
      <c r="H470" s="116">
        <v>300</v>
      </c>
      <c r="I470" s="116" t="s">
        <v>352</v>
      </c>
      <c r="J470" s="116" t="s">
        <v>346</v>
      </c>
      <c r="K470" s="116">
        <v>25</v>
      </c>
      <c r="L470" s="116">
        <v>2</v>
      </c>
      <c r="M470" s="116" t="s">
        <v>489</v>
      </c>
      <c r="N470" s="116" t="s">
        <v>490</v>
      </c>
      <c r="O470"/>
      <c r="P470" s="116" t="s">
        <v>2195</v>
      </c>
      <c r="Q470" s="116" t="s">
        <v>349</v>
      </c>
      <c r="R470" s="137">
        <v>12</v>
      </c>
      <c r="S470" s="135"/>
      <c r="T470" s="135" t="s">
        <v>490</v>
      </c>
      <c r="U470" s="136" t="s">
        <v>489</v>
      </c>
      <c r="V470" s="136" t="s">
        <v>553</v>
      </c>
      <c r="W470" s="136" t="s">
        <v>553</v>
      </c>
      <c r="X470" s="116"/>
      <c r="Y470" s="136"/>
    </row>
    <row r="471" spans="1:25" ht="15.75" customHeight="1">
      <c r="A471" s="116" t="s">
        <v>559</v>
      </c>
      <c r="B471" s="116" t="s">
        <v>503</v>
      </c>
      <c r="C471" s="116" t="s">
        <v>2999</v>
      </c>
      <c r="D471" t="s">
        <v>594</v>
      </c>
      <c r="E471" s="182" t="s">
        <v>3000</v>
      </c>
      <c r="F471" s="121" t="s">
        <v>2042</v>
      </c>
      <c r="G471" s="121" t="s">
        <v>2909</v>
      </c>
      <c r="H471" s="116">
        <v>300</v>
      </c>
      <c r="I471" s="116" t="s">
        <v>352</v>
      </c>
      <c r="J471" s="116" t="s">
        <v>346</v>
      </c>
      <c r="K471" s="116">
        <v>25</v>
      </c>
      <c r="L471" s="116">
        <v>3</v>
      </c>
      <c r="M471" s="116" t="s">
        <v>489</v>
      </c>
      <c r="N471" s="116" t="s">
        <v>490</v>
      </c>
      <c r="O471"/>
      <c r="P471" s="116" t="s">
        <v>2195</v>
      </c>
      <c r="Q471" s="116" t="s">
        <v>349</v>
      </c>
      <c r="R471" s="137">
        <v>12</v>
      </c>
      <c r="S471" s="135"/>
      <c r="T471" s="135" t="s">
        <v>490</v>
      </c>
      <c r="U471" s="136" t="s">
        <v>489</v>
      </c>
      <c r="V471" s="136" t="s">
        <v>553</v>
      </c>
      <c r="W471" s="136" t="s">
        <v>553</v>
      </c>
      <c r="X471" s="116"/>
      <c r="Y471" s="136"/>
    </row>
    <row r="472" spans="1:25" ht="15.75" customHeight="1">
      <c r="A472" s="116" t="s">
        <v>559</v>
      </c>
      <c r="B472" s="116" t="s">
        <v>503</v>
      </c>
      <c r="C472" s="116" t="s">
        <v>3001</v>
      </c>
      <c r="D472"/>
      <c r="E472" s="182" t="s">
        <v>3002</v>
      </c>
      <c r="F472" s="121" t="s">
        <v>2042</v>
      </c>
      <c r="G472" s="121" t="s">
        <v>2900</v>
      </c>
      <c r="H472" s="116">
        <v>300</v>
      </c>
      <c r="I472" s="116" t="s">
        <v>352</v>
      </c>
      <c r="J472" s="116" t="s">
        <v>346</v>
      </c>
      <c r="K472" s="116">
        <v>25</v>
      </c>
      <c r="L472" s="116">
        <v>2</v>
      </c>
      <c r="M472" s="116" t="s">
        <v>489</v>
      </c>
      <c r="N472" s="116" t="s">
        <v>490</v>
      </c>
      <c r="O472"/>
      <c r="P472" s="116" t="s">
        <v>379</v>
      </c>
      <c r="Q472" s="116" t="s">
        <v>349</v>
      </c>
      <c r="R472" s="137">
        <v>12</v>
      </c>
      <c r="S472" s="135"/>
      <c r="T472" s="135" t="s">
        <v>490</v>
      </c>
      <c r="U472" s="136" t="s">
        <v>489</v>
      </c>
      <c r="V472" s="136" t="s">
        <v>553</v>
      </c>
      <c r="W472" s="136" t="s">
        <v>553</v>
      </c>
      <c r="X472" s="116"/>
      <c r="Y472" s="136"/>
    </row>
    <row r="473" spans="1:25" ht="15.75" customHeight="1">
      <c r="A473" s="116" t="s">
        <v>559</v>
      </c>
      <c r="B473" s="116" t="s">
        <v>503</v>
      </c>
      <c r="C473" s="116" t="s">
        <v>3003</v>
      </c>
      <c r="D473" t="s">
        <v>595</v>
      </c>
      <c r="E473" s="182" t="s">
        <v>3004</v>
      </c>
      <c r="F473" s="121" t="s">
        <v>2042</v>
      </c>
      <c r="G473" s="121" t="s">
        <v>2909</v>
      </c>
      <c r="H473" s="116">
        <v>300</v>
      </c>
      <c r="I473" s="116" t="s">
        <v>352</v>
      </c>
      <c r="J473" s="116" t="s">
        <v>346</v>
      </c>
      <c r="K473" s="116">
        <v>25</v>
      </c>
      <c r="L473" s="116">
        <v>3</v>
      </c>
      <c r="M473" s="116" t="s">
        <v>489</v>
      </c>
      <c r="N473" s="116" t="s">
        <v>490</v>
      </c>
      <c r="O473"/>
      <c r="P473" s="116" t="s">
        <v>2195</v>
      </c>
      <c r="Q473" s="116" t="s">
        <v>349</v>
      </c>
      <c r="R473" s="137">
        <v>12</v>
      </c>
      <c r="S473" s="135"/>
      <c r="T473" s="135" t="s">
        <v>490</v>
      </c>
      <c r="U473" s="136" t="s">
        <v>489</v>
      </c>
      <c r="V473" s="136" t="s">
        <v>553</v>
      </c>
      <c r="W473" s="136" t="s">
        <v>553</v>
      </c>
      <c r="X473" s="116"/>
      <c r="Y473" s="136"/>
    </row>
    <row r="474" spans="1:25" ht="15.75" customHeight="1">
      <c r="A474" s="116" t="s">
        <v>559</v>
      </c>
      <c r="B474" s="116" t="s">
        <v>503</v>
      </c>
      <c r="C474" s="116" t="s">
        <v>3005</v>
      </c>
      <c r="D474" t="s">
        <v>596</v>
      </c>
      <c r="E474" s="182" t="s">
        <v>3006</v>
      </c>
      <c r="F474" s="121" t="s">
        <v>2042</v>
      </c>
      <c r="G474" s="121" t="s">
        <v>376</v>
      </c>
      <c r="H474" s="116">
        <v>300</v>
      </c>
      <c r="I474" s="116" t="s">
        <v>352</v>
      </c>
      <c r="J474" s="116" t="s">
        <v>346</v>
      </c>
      <c r="K474" s="116">
        <v>25</v>
      </c>
      <c r="L474" s="116">
        <v>5</v>
      </c>
      <c r="M474" s="116" t="s">
        <v>489</v>
      </c>
      <c r="N474" s="116" t="s">
        <v>378</v>
      </c>
      <c r="O474"/>
      <c r="P474" s="116" t="s">
        <v>353</v>
      </c>
      <c r="Q474" s="116" t="s">
        <v>349</v>
      </c>
      <c r="R474" s="137">
        <v>12</v>
      </c>
      <c r="S474" s="135">
        <v>24</v>
      </c>
      <c r="T474" s="135" t="s">
        <v>490</v>
      </c>
      <c r="U474" s="136" t="s">
        <v>489</v>
      </c>
      <c r="V474" s="136" t="s">
        <v>553</v>
      </c>
      <c r="W474" s="136" t="s">
        <v>553</v>
      </c>
      <c r="X474" s="116"/>
      <c r="Y474" s="136"/>
    </row>
    <row r="475" spans="1:25" ht="15" customHeight="1">
      <c r="A475" s="116" t="s">
        <v>559</v>
      </c>
      <c r="B475" s="116" t="s">
        <v>364</v>
      </c>
      <c r="C475" s="116" t="s">
        <v>3007</v>
      </c>
      <c r="D475"/>
      <c r="E475" s="182" t="s">
        <v>3008</v>
      </c>
      <c r="F475" s="121" t="s">
        <v>2042</v>
      </c>
      <c r="G475" s="121" t="s">
        <v>2249</v>
      </c>
      <c r="H475" s="116">
        <v>300</v>
      </c>
      <c r="I475" s="116" t="s">
        <v>352</v>
      </c>
      <c r="J475" s="116" t="s">
        <v>346</v>
      </c>
      <c r="K475" s="116">
        <v>25</v>
      </c>
      <c r="L475" s="116">
        <v>5</v>
      </c>
      <c r="M475" s="116" t="s">
        <v>489</v>
      </c>
      <c r="N475" s="116" t="s">
        <v>490</v>
      </c>
      <c r="O475"/>
      <c r="P475" s="116" t="s">
        <v>379</v>
      </c>
      <c r="Q475" s="116" t="s">
        <v>349</v>
      </c>
      <c r="R475" s="137">
        <v>24</v>
      </c>
      <c r="S475" s="135"/>
      <c r="T475" s="135" t="s">
        <v>490</v>
      </c>
      <c r="U475" s="135" t="s">
        <v>489</v>
      </c>
      <c r="V475" s="136" t="s">
        <v>553</v>
      </c>
      <c r="W475" s="136" t="s">
        <v>553</v>
      </c>
      <c r="X475" s="116"/>
      <c r="Y475" s="136"/>
    </row>
    <row r="476" spans="1:25" ht="15.75" customHeight="1">
      <c r="A476" s="116" t="s">
        <v>559</v>
      </c>
      <c r="B476" s="116" t="s">
        <v>503</v>
      </c>
      <c r="C476" s="116" t="s">
        <v>3009</v>
      </c>
      <c r="D476" t="s">
        <v>597</v>
      </c>
      <c r="E476" s="182" t="s">
        <v>3010</v>
      </c>
      <c r="F476" s="121" t="s">
        <v>2042</v>
      </c>
      <c r="G476" s="121" t="s">
        <v>344</v>
      </c>
      <c r="H476" s="116">
        <v>300</v>
      </c>
      <c r="I476" s="116" t="s">
        <v>352</v>
      </c>
      <c r="J476" s="116" t="s">
        <v>346</v>
      </c>
      <c r="K476" s="116">
        <v>25</v>
      </c>
      <c r="L476" s="116">
        <v>7.5</v>
      </c>
      <c r="M476" s="116" t="s">
        <v>489</v>
      </c>
      <c r="N476" s="116" t="s">
        <v>490</v>
      </c>
      <c r="O476"/>
      <c r="P476" s="116" t="s">
        <v>353</v>
      </c>
      <c r="Q476" s="116" t="s">
        <v>349</v>
      </c>
      <c r="R476" s="137">
        <v>24</v>
      </c>
      <c r="S476" s="135"/>
      <c r="T476" s="135" t="s">
        <v>490</v>
      </c>
      <c r="U476" s="135" t="s">
        <v>490</v>
      </c>
      <c r="V476" s="136" t="s">
        <v>553</v>
      </c>
      <c r="W476" s="136" t="s">
        <v>553</v>
      </c>
      <c r="X476" s="116"/>
      <c r="Y476" s="136"/>
    </row>
    <row r="477" spans="1:25" ht="15.75" customHeight="1">
      <c r="A477" s="116" t="s">
        <v>559</v>
      </c>
      <c r="B477" s="116" t="s">
        <v>503</v>
      </c>
      <c r="C477" s="116" t="s">
        <v>3011</v>
      </c>
      <c r="D477" t="s">
        <v>598</v>
      </c>
      <c r="E477" s="182" t="s">
        <v>3012</v>
      </c>
      <c r="F477" s="121" t="s">
        <v>2042</v>
      </c>
      <c r="G477" s="121" t="s">
        <v>344</v>
      </c>
      <c r="H477" s="116">
        <v>300</v>
      </c>
      <c r="I477" s="116" t="s">
        <v>345</v>
      </c>
      <c r="J477" s="116" t="s">
        <v>346</v>
      </c>
      <c r="K477" s="116">
        <v>25</v>
      </c>
      <c r="L477" s="116">
        <v>5</v>
      </c>
      <c r="M477" s="116" t="s">
        <v>489</v>
      </c>
      <c r="N477" s="116" t="s">
        <v>490</v>
      </c>
      <c r="O477"/>
      <c r="P477" s="116" t="s">
        <v>353</v>
      </c>
      <c r="Q477" s="116" t="s">
        <v>349</v>
      </c>
      <c r="R477" s="137">
        <v>24</v>
      </c>
      <c r="S477" s="135"/>
      <c r="T477" s="135" t="s">
        <v>490</v>
      </c>
      <c r="U477" s="135" t="s">
        <v>490</v>
      </c>
      <c r="V477" s="136" t="s">
        <v>553</v>
      </c>
      <c r="W477" s="136" t="s">
        <v>553</v>
      </c>
      <c r="X477" s="116"/>
      <c r="Y477" s="136"/>
    </row>
    <row r="478" spans="1:25" ht="15.75" customHeight="1">
      <c r="A478" s="116" t="s">
        <v>559</v>
      </c>
      <c r="B478" s="116" t="s">
        <v>503</v>
      </c>
      <c r="C478" s="116" t="s">
        <v>3013</v>
      </c>
      <c r="D478"/>
      <c r="E478" s="182" t="s">
        <v>3014</v>
      </c>
      <c r="F478" s="121" t="s">
        <v>2042</v>
      </c>
      <c r="G478" s="121" t="s">
        <v>2202</v>
      </c>
      <c r="H478" s="116">
        <v>300</v>
      </c>
      <c r="I478" s="116" t="s">
        <v>345</v>
      </c>
      <c r="J478" s="116" t="s">
        <v>346</v>
      </c>
      <c r="K478" s="116">
        <v>25</v>
      </c>
      <c r="L478" s="116">
        <v>3</v>
      </c>
      <c r="M478" s="116" t="s">
        <v>489</v>
      </c>
      <c r="N478" s="116" t="s">
        <v>490</v>
      </c>
      <c r="O478"/>
      <c r="P478" s="116" t="s">
        <v>379</v>
      </c>
      <c r="Q478" s="116" t="s">
        <v>349</v>
      </c>
      <c r="R478" s="137">
        <v>24</v>
      </c>
      <c r="S478" s="135"/>
      <c r="T478" s="135" t="s">
        <v>490</v>
      </c>
      <c r="U478" s="135" t="s">
        <v>489</v>
      </c>
      <c r="V478" s="136" t="s">
        <v>553</v>
      </c>
      <c r="W478" s="136" t="s">
        <v>553</v>
      </c>
      <c r="X478" s="116"/>
      <c r="Y478" s="136"/>
    </row>
    <row r="479" spans="1:25" ht="15.75" customHeight="1">
      <c r="A479" s="116" t="s">
        <v>559</v>
      </c>
      <c r="B479" s="116" t="s">
        <v>357</v>
      </c>
      <c r="C479" s="116" t="s">
        <v>3015</v>
      </c>
      <c r="D479" t="s">
        <v>599</v>
      </c>
      <c r="E479" s="182" t="s">
        <v>3016</v>
      </c>
      <c r="F479" s="121" t="s">
        <v>2042</v>
      </c>
      <c r="G479" s="121" t="s">
        <v>344</v>
      </c>
      <c r="H479" s="116">
        <v>300</v>
      </c>
      <c r="I479" s="116" t="s">
        <v>345</v>
      </c>
      <c r="J479" s="116" t="s">
        <v>346</v>
      </c>
      <c r="K479" s="116">
        <v>25</v>
      </c>
      <c r="L479" s="116">
        <v>10</v>
      </c>
      <c r="M479" s="116" t="s">
        <v>489</v>
      </c>
      <c r="N479" s="116" t="s">
        <v>490</v>
      </c>
      <c r="O479"/>
      <c r="P479" s="116" t="s">
        <v>353</v>
      </c>
      <c r="Q479" s="116" t="s">
        <v>349</v>
      </c>
      <c r="R479" s="137">
        <v>24</v>
      </c>
      <c r="S479" s="135"/>
      <c r="T479" s="135" t="s">
        <v>490</v>
      </c>
      <c r="U479" s="135" t="s">
        <v>490</v>
      </c>
      <c r="V479" s="136" t="s">
        <v>553</v>
      </c>
      <c r="W479" s="136" t="s">
        <v>553</v>
      </c>
      <c r="X479" s="116"/>
      <c r="Y479" s="136"/>
    </row>
    <row r="480" spans="1:25" ht="15.75" customHeight="1">
      <c r="A480" s="116" t="s">
        <v>559</v>
      </c>
      <c r="B480" s="116" t="s">
        <v>357</v>
      </c>
      <c r="C480" s="116" t="s">
        <v>3017</v>
      </c>
      <c r="D480"/>
      <c r="E480" s="182" t="s">
        <v>3018</v>
      </c>
      <c r="F480" s="121" t="s">
        <v>2042</v>
      </c>
      <c r="G480" s="121" t="s">
        <v>2202</v>
      </c>
      <c r="H480" s="116">
        <v>300</v>
      </c>
      <c r="I480" s="116" t="s">
        <v>345</v>
      </c>
      <c r="J480" s="116" t="s">
        <v>346</v>
      </c>
      <c r="K480" s="116">
        <v>25</v>
      </c>
      <c r="L480" s="116">
        <v>3</v>
      </c>
      <c r="M480" s="116" t="s">
        <v>489</v>
      </c>
      <c r="N480" s="116" t="s">
        <v>490</v>
      </c>
      <c r="O480"/>
      <c r="P480" s="116" t="s">
        <v>379</v>
      </c>
      <c r="Q480" s="116" t="s">
        <v>349</v>
      </c>
      <c r="R480" s="137">
        <v>24</v>
      </c>
      <c r="S480" s="135"/>
      <c r="T480" s="135" t="s">
        <v>490</v>
      </c>
      <c r="U480" s="135" t="s">
        <v>489</v>
      </c>
      <c r="V480" s="136" t="s">
        <v>553</v>
      </c>
      <c r="W480" s="136" t="s">
        <v>553</v>
      </c>
      <c r="X480" s="116"/>
      <c r="Y480" s="136"/>
    </row>
    <row r="481" spans="1:25" ht="15.75" customHeight="1">
      <c r="A481" s="116" t="s">
        <v>559</v>
      </c>
      <c r="B481" s="116" t="s">
        <v>357</v>
      </c>
      <c r="C481" s="116" t="s">
        <v>3019</v>
      </c>
      <c r="D481" t="s">
        <v>600</v>
      </c>
      <c r="E481" s="182" t="s">
        <v>3020</v>
      </c>
      <c r="F481" s="121" t="s">
        <v>2042</v>
      </c>
      <c r="G481" s="121" t="s">
        <v>376</v>
      </c>
      <c r="H481" s="116">
        <v>300</v>
      </c>
      <c r="I481" s="116" t="s">
        <v>345</v>
      </c>
      <c r="J481" s="116" t="s">
        <v>346</v>
      </c>
      <c r="K481" s="116">
        <v>25</v>
      </c>
      <c r="L481" s="116">
        <v>10</v>
      </c>
      <c r="M481" s="116" t="s">
        <v>489</v>
      </c>
      <c r="N481" s="116" t="s">
        <v>378</v>
      </c>
      <c r="O481"/>
      <c r="P481" s="116" t="s">
        <v>353</v>
      </c>
      <c r="Q481" s="116" t="s">
        <v>349</v>
      </c>
      <c r="R481" s="137">
        <v>24</v>
      </c>
      <c r="S481" s="135">
        <v>12</v>
      </c>
      <c r="T481" s="135" t="s">
        <v>490</v>
      </c>
      <c r="U481" s="136" t="s">
        <v>489</v>
      </c>
      <c r="V481" s="136" t="s">
        <v>553</v>
      </c>
      <c r="W481" s="136" t="s">
        <v>553</v>
      </c>
      <c r="X481" s="116"/>
      <c r="Y481" s="136"/>
    </row>
    <row r="482" spans="1:25" ht="15.75" customHeight="1">
      <c r="A482" s="116" t="s">
        <v>559</v>
      </c>
      <c r="B482" s="116" t="s">
        <v>357</v>
      </c>
      <c r="C482" s="116" t="s">
        <v>3021</v>
      </c>
      <c r="D482" t="s">
        <v>601</v>
      </c>
      <c r="E482" s="182" t="s">
        <v>3022</v>
      </c>
      <c r="F482" s="121" t="s">
        <v>2042</v>
      </c>
      <c r="G482" s="121" t="s">
        <v>2909</v>
      </c>
      <c r="H482" s="116">
        <v>300</v>
      </c>
      <c r="I482" s="116" t="s">
        <v>345</v>
      </c>
      <c r="J482" s="116" t="s">
        <v>346</v>
      </c>
      <c r="K482" s="116">
        <v>25</v>
      </c>
      <c r="L482" s="116">
        <v>3</v>
      </c>
      <c r="M482" s="116" t="s">
        <v>489</v>
      </c>
      <c r="N482" s="116" t="s">
        <v>490</v>
      </c>
      <c r="O482"/>
      <c r="P482" s="116" t="s">
        <v>2195</v>
      </c>
      <c r="Q482" s="116" t="s">
        <v>349</v>
      </c>
      <c r="R482" s="137">
        <v>12</v>
      </c>
      <c r="S482" s="135"/>
      <c r="T482" s="135" t="s">
        <v>490</v>
      </c>
      <c r="U482" s="136" t="s">
        <v>489</v>
      </c>
      <c r="V482" s="136" t="s">
        <v>553</v>
      </c>
      <c r="W482" s="136" t="s">
        <v>553</v>
      </c>
      <c r="X482" s="116"/>
      <c r="Y482" s="136"/>
    </row>
    <row r="483" spans="1:25" ht="15.75" customHeight="1">
      <c r="A483" s="116" t="s">
        <v>559</v>
      </c>
      <c r="B483" s="116" t="s">
        <v>503</v>
      </c>
      <c r="C483" s="116" t="s">
        <v>3023</v>
      </c>
      <c r="D483"/>
      <c r="E483" s="182" t="s">
        <v>3024</v>
      </c>
      <c r="F483" s="121" t="s">
        <v>2668</v>
      </c>
      <c r="G483" s="121" t="s">
        <v>2895</v>
      </c>
      <c r="H483" s="116">
        <v>300</v>
      </c>
      <c r="I483" s="116" t="s">
        <v>352</v>
      </c>
      <c r="J483" s="116" t="s">
        <v>346</v>
      </c>
      <c r="K483" s="116">
        <v>25</v>
      </c>
      <c r="L483" s="116">
        <v>2</v>
      </c>
      <c r="M483" s="116" t="s">
        <v>489</v>
      </c>
      <c r="N483" s="116" t="s">
        <v>490</v>
      </c>
      <c r="O483"/>
      <c r="P483" s="116" t="s">
        <v>2195</v>
      </c>
      <c r="Q483" s="116" t="s">
        <v>349</v>
      </c>
      <c r="R483" s="137">
        <v>12</v>
      </c>
      <c r="S483" s="135"/>
      <c r="T483" s="135" t="s">
        <v>490</v>
      </c>
      <c r="U483" s="136" t="s">
        <v>489</v>
      </c>
      <c r="V483" s="136" t="s">
        <v>553</v>
      </c>
      <c r="W483" s="136" t="s">
        <v>553</v>
      </c>
      <c r="X483" s="116"/>
      <c r="Y483" s="136"/>
    </row>
    <row r="484" spans="1:25" ht="15.75" customHeight="1">
      <c r="A484" s="116" t="s">
        <v>559</v>
      </c>
      <c r="B484" s="116" t="s">
        <v>503</v>
      </c>
      <c r="C484" s="116" t="s">
        <v>3025</v>
      </c>
      <c r="D484" t="s">
        <v>602</v>
      </c>
      <c r="E484" s="182" t="s">
        <v>3026</v>
      </c>
      <c r="F484" s="121" t="s">
        <v>2042</v>
      </c>
      <c r="G484" s="121" t="s">
        <v>2909</v>
      </c>
      <c r="H484" s="116">
        <v>300</v>
      </c>
      <c r="I484" s="116" t="s">
        <v>352</v>
      </c>
      <c r="J484" s="116" t="s">
        <v>346</v>
      </c>
      <c r="K484" s="116">
        <v>25</v>
      </c>
      <c r="L484" s="116">
        <v>3</v>
      </c>
      <c r="M484" s="116" t="s">
        <v>489</v>
      </c>
      <c r="N484" s="116" t="s">
        <v>490</v>
      </c>
      <c r="O484"/>
      <c r="P484" s="116" t="s">
        <v>2195</v>
      </c>
      <c r="Q484" s="116" t="s">
        <v>349</v>
      </c>
      <c r="R484" s="137">
        <v>12</v>
      </c>
      <c r="S484" s="135"/>
      <c r="T484" s="135" t="s">
        <v>490</v>
      </c>
      <c r="U484" s="136" t="s">
        <v>489</v>
      </c>
      <c r="V484" s="136" t="s">
        <v>553</v>
      </c>
      <c r="W484" s="136" t="s">
        <v>553</v>
      </c>
      <c r="X484" s="116"/>
      <c r="Y484" s="136"/>
    </row>
    <row r="485" spans="1:25" ht="15.75" customHeight="1">
      <c r="A485" s="116" t="s">
        <v>559</v>
      </c>
      <c r="B485" s="116" t="s">
        <v>503</v>
      </c>
      <c r="C485" s="116" t="s">
        <v>3027</v>
      </c>
      <c r="D485"/>
      <c r="E485" s="182" t="s">
        <v>3028</v>
      </c>
      <c r="F485" s="121" t="s">
        <v>2042</v>
      </c>
      <c r="G485" s="121" t="s">
        <v>2900</v>
      </c>
      <c r="H485" s="116">
        <v>300</v>
      </c>
      <c r="I485" s="116" t="s">
        <v>352</v>
      </c>
      <c r="J485" s="116" t="s">
        <v>346</v>
      </c>
      <c r="K485" s="116">
        <v>25</v>
      </c>
      <c r="L485" s="116">
        <v>2</v>
      </c>
      <c r="M485" s="116" t="s">
        <v>489</v>
      </c>
      <c r="N485" s="116" t="s">
        <v>490</v>
      </c>
      <c r="O485"/>
      <c r="P485" s="116" t="s">
        <v>379</v>
      </c>
      <c r="Q485" s="116" t="s">
        <v>349</v>
      </c>
      <c r="R485" s="137">
        <v>12</v>
      </c>
      <c r="S485" s="135"/>
      <c r="T485" s="135" t="s">
        <v>490</v>
      </c>
      <c r="U485" s="136" t="s">
        <v>489</v>
      </c>
      <c r="V485" s="136" t="s">
        <v>553</v>
      </c>
      <c r="W485" s="136" t="s">
        <v>553</v>
      </c>
      <c r="X485" s="116"/>
      <c r="Y485" s="136"/>
    </row>
    <row r="486" spans="1:25" ht="15.75" customHeight="1">
      <c r="A486" s="116" t="s">
        <v>559</v>
      </c>
      <c r="B486" s="116" t="s">
        <v>503</v>
      </c>
      <c r="C486" s="116" t="s">
        <v>3029</v>
      </c>
      <c r="D486" t="s">
        <v>603</v>
      </c>
      <c r="E486" s="182" t="s">
        <v>3030</v>
      </c>
      <c r="F486" s="121" t="s">
        <v>2042</v>
      </c>
      <c r="G486" s="121" t="s">
        <v>2909</v>
      </c>
      <c r="H486" s="116">
        <v>300</v>
      </c>
      <c r="I486" s="116" t="s">
        <v>352</v>
      </c>
      <c r="J486" s="116" t="s">
        <v>346</v>
      </c>
      <c r="K486" s="116">
        <v>25</v>
      </c>
      <c r="L486" s="116">
        <v>3</v>
      </c>
      <c r="M486" s="116" t="s">
        <v>489</v>
      </c>
      <c r="N486" s="116" t="s">
        <v>490</v>
      </c>
      <c r="O486"/>
      <c r="P486" s="116" t="s">
        <v>2195</v>
      </c>
      <c r="Q486" s="116" t="s">
        <v>349</v>
      </c>
      <c r="R486" s="137">
        <v>12</v>
      </c>
      <c r="S486" s="135"/>
      <c r="T486" s="135" t="s">
        <v>490</v>
      </c>
      <c r="U486" s="136" t="s">
        <v>489</v>
      </c>
      <c r="V486" s="136" t="s">
        <v>553</v>
      </c>
      <c r="W486" s="136" t="s">
        <v>553</v>
      </c>
      <c r="X486" s="116"/>
      <c r="Y486" s="136"/>
    </row>
    <row r="487" spans="1:25" ht="15.75" customHeight="1">
      <c r="A487" s="116" t="s">
        <v>559</v>
      </c>
      <c r="B487" s="116" t="s">
        <v>503</v>
      </c>
      <c r="C487" s="116" t="s">
        <v>3031</v>
      </c>
      <c r="D487" t="s">
        <v>604</v>
      </c>
      <c r="E487" s="182" t="s">
        <v>3032</v>
      </c>
      <c r="F487" s="121" t="s">
        <v>2042</v>
      </c>
      <c r="G487" s="121" t="s">
        <v>376</v>
      </c>
      <c r="H487" s="116">
        <v>300</v>
      </c>
      <c r="I487" s="116" t="s">
        <v>352</v>
      </c>
      <c r="J487" s="116" t="s">
        <v>346</v>
      </c>
      <c r="K487" s="116">
        <v>25</v>
      </c>
      <c r="L487" s="116">
        <v>7.5</v>
      </c>
      <c r="M487" s="116" t="s">
        <v>489</v>
      </c>
      <c r="N487" s="116" t="s">
        <v>378</v>
      </c>
      <c r="O487"/>
      <c r="P487" s="116" t="s">
        <v>353</v>
      </c>
      <c r="Q487" s="116" t="s">
        <v>349</v>
      </c>
      <c r="R487" s="137">
        <v>12</v>
      </c>
      <c r="S487" s="135">
        <v>24</v>
      </c>
      <c r="T487" s="135" t="s">
        <v>490</v>
      </c>
      <c r="U487" s="136" t="s">
        <v>489</v>
      </c>
      <c r="V487" s="136" t="s">
        <v>553</v>
      </c>
      <c r="W487" s="136" t="s">
        <v>553</v>
      </c>
      <c r="X487" s="116"/>
      <c r="Y487" s="136"/>
    </row>
    <row r="488" spans="1:25" ht="15.75" customHeight="1">
      <c r="A488" s="116" t="s">
        <v>559</v>
      </c>
      <c r="B488" s="116" t="s">
        <v>364</v>
      </c>
      <c r="C488" s="116" t="s">
        <v>3033</v>
      </c>
      <c r="D488" t="s">
        <v>605</v>
      </c>
      <c r="E488" s="182" t="s">
        <v>3034</v>
      </c>
      <c r="F488" s="121" t="s">
        <v>2042</v>
      </c>
      <c r="G488" s="121" t="s">
        <v>344</v>
      </c>
      <c r="H488" s="116">
        <v>300</v>
      </c>
      <c r="I488" s="116" t="s">
        <v>345</v>
      </c>
      <c r="J488" s="116" t="s">
        <v>346</v>
      </c>
      <c r="K488" s="116">
        <v>25</v>
      </c>
      <c r="L488" s="116">
        <v>7.5</v>
      </c>
      <c r="M488" s="116" t="s">
        <v>489</v>
      </c>
      <c r="N488" s="116" t="s">
        <v>490</v>
      </c>
      <c r="O488"/>
      <c r="P488" s="116" t="s">
        <v>353</v>
      </c>
      <c r="Q488" s="116" t="s">
        <v>349</v>
      </c>
      <c r="R488" s="137">
        <v>24</v>
      </c>
      <c r="S488" s="135"/>
      <c r="T488" s="135" t="s">
        <v>490</v>
      </c>
      <c r="U488" s="135" t="s">
        <v>490</v>
      </c>
      <c r="V488" s="136" t="s">
        <v>553</v>
      </c>
      <c r="W488" s="136" t="s">
        <v>553</v>
      </c>
      <c r="X488" s="116"/>
      <c r="Y488" s="136"/>
    </row>
    <row r="489" spans="1:25" ht="15.75" customHeight="1">
      <c r="A489" s="116" t="s">
        <v>559</v>
      </c>
      <c r="B489" s="116" t="s">
        <v>364</v>
      </c>
      <c r="C489" s="116" t="s">
        <v>3035</v>
      </c>
      <c r="D489" t="s">
        <v>606</v>
      </c>
      <c r="E489" s="182" t="s">
        <v>3036</v>
      </c>
      <c r="F489" s="121" t="s">
        <v>2042</v>
      </c>
      <c r="G489" s="121" t="s">
        <v>344</v>
      </c>
      <c r="H489" s="116">
        <v>300</v>
      </c>
      <c r="I489" s="116" t="s">
        <v>352</v>
      </c>
      <c r="J489" s="116" t="s">
        <v>346</v>
      </c>
      <c r="K489" s="116">
        <v>25</v>
      </c>
      <c r="L489" s="116">
        <v>10</v>
      </c>
      <c r="M489" s="116" t="s">
        <v>489</v>
      </c>
      <c r="N489" s="116" t="s">
        <v>490</v>
      </c>
      <c r="O489"/>
      <c r="P489" s="116" t="s">
        <v>353</v>
      </c>
      <c r="Q489" s="116" t="s">
        <v>349</v>
      </c>
      <c r="R489" s="137">
        <v>24</v>
      </c>
      <c r="S489" s="135"/>
      <c r="T489" s="135" t="s">
        <v>490</v>
      </c>
      <c r="U489" s="135" t="s">
        <v>490</v>
      </c>
      <c r="V489" s="136" t="s">
        <v>553</v>
      </c>
      <c r="W489" s="136" t="s">
        <v>553</v>
      </c>
      <c r="X489" s="116"/>
      <c r="Y489" s="136"/>
    </row>
    <row r="490" spans="1:25" ht="15.75" customHeight="1">
      <c r="A490" s="116" t="s">
        <v>559</v>
      </c>
      <c r="B490" s="116" t="s">
        <v>364</v>
      </c>
      <c r="C490" s="116" t="s">
        <v>3037</v>
      </c>
      <c r="D490" t="s">
        <v>607</v>
      </c>
      <c r="E490" s="182" t="s">
        <v>3038</v>
      </c>
      <c r="F490" s="121" t="s">
        <v>2042</v>
      </c>
      <c r="G490" s="121" t="s">
        <v>344</v>
      </c>
      <c r="H490" s="116">
        <v>300</v>
      </c>
      <c r="I490" s="116" t="s">
        <v>352</v>
      </c>
      <c r="J490" s="116" t="s">
        <v>346</v>
      </c>
      <c r="K490" s="116">
        <v>25</v>
      </c>
      <c r="L490" s="116">
        <v>10</v>
      </c>
      <c r="M490" s="116" t="s">
        <v>489</v>
      </c>
      <c r="N490" s="116" t="s">
        <v>490</v>
      </c>
      <c r="O490"/>
      <c r="P490" s="116" t="s">
        <v>353</v>
      </c>
      <c r="Q490" s="116" t="s">
        <v>349</v>
      </c>
      <c r="R490" s="137">
        <v>24</v>
      </c>
      <c r="S490" s="135"/>
      <c r="T490" s="135" t="s">
        <v>490</v>
      </c>
      <c r="U490" s="135" t="s">
        <v>490</v>
      </c>
      <c r="V490" s="136" t="s">
        <v>553</v>
      </c>
      <c r="W490" s="136" t="s">
        <v>553</v>
      </c>
      <c r="X490" s="116"/>
      <c r="Y490" s="136"/>
    </row>
    <row r="491" spans="1:25" ht="12.5">
      <c r="A491" s="116" t="s">
        <v>559</v>
      </c>
      <c r="B491" s="116" t="s">
        <v>365</v>
      </c>
      <c r="C491" s="116" t="s">
        <v>3039</v>
      </c>
      <c r="D491" t="s">
        <v>608</v>
      </c>
      <c r="E491" s="182" t="s">
        <v>3040</v>
      </c>
      <c r="F491" s="121" t="s">
        <v>2042</v>
      </c>
      <c r="G491" s="121" t="s">
        <v>376</v>
      </c>
      <c r="H491" s="116">
        <v>300</v>
      </c>
      <c r="I491" s="116" t="s">
        <v>352</v>
      </c>
      <c r="J491" s="116" t="s">
        <v>346</v>
      </c>
      <c r="K491" s="116">
        <v>25</v>
      </c>
      <c r="L491" s="116">
        <v>7.5</v>
      </c>
      <c r="M491" s="116" t="s">
        <v>489</v>
      </c>
      <c r="N491" s="116" t="s">
        <v>378</v>
      </c>
      <c r="O491"/>
      <c r="P491" s="116" t="s">
        <v>353</v>
      </c>
      <c r="Q491" s="116" t="s">
        <v>349</v>
      </c>
      <c r="R491" s="137">
        <v>24</v>
      </c>
      <c r="S491" s="135"/>
      <c r="T491" s="135" t="s">
        <v>490</v>
      </c>
      <c r="U491" s="136" t="s">
        <v>489</v>
      </c>
      <c r="V491" s="136" t="s">
        <v>553</v>
      </c>
      <c r="W491" s="136" t="s">
        <v>553</v>
      </c>
      <c r="X491" s="116"/>
      <c r="Y491" s="136"/>
    </row>
    <row r="492" spans="1:25" ht="12.5">
      <c r="A492" s="116" t="s">
        <v>559</v>
      </c>
      <c r="B492" s="116" t="s">
        <v>365</v>
      </c>
      <c r="C492" s="116" t="s">
        <v>3041</v>
      </c>
      <c r="D492" t="s">
        <v>609</v>
      </c>
      <c r="E492" s="182" t="s">
        <v>3042</v>
      </c>
      <c r="F492" s="121" t="s">
        <v>2042</v>
      </c>
      <c r="G492" s="121" t="s">
        <v>2909</v>
      </c>
      <c r="H492" s="116">
        <v>300</v>
      </c>
      <c r="I492" s="116" t="s">
        <v>345</v>
      </c>
      <c r="J492" s="116" t="s">
        <v>346</v>
      </c>
      <c r="K492" s="116">
        <v>25</v>
      </c>
      <c r="L492" s="116">
        <v>3</v>
      </c>
      <c r="M492" s="116" t="s">
        <v>489</v>
      </c>
      <c r="N492" s="116" t="s">
        <v>490</v>
      </c>
      <c r="O492"/>
      <c r="P492" s="116" t="s">
        <v>2195</v>
      </c>
      <c r="Q492" s="116" t="s">
        <v>349</v>
      </c>
      <c r="R492" s="137">
        <v>24</v>
      </c>
      <c r="S492" s="135"/>
      <c r="T492" s="135" t="s">
        <v>490</v>
      </c>
      <c r="U492" s="135" t="s">
        <v>490</v>
      </c>
      <c r="V492" s="136" t="s">
        <v>553</v>
      </c>
      <c r="W492" s="136" t="s">
        <v>553</v>
      </c>
      <c r="X492" s="116"/>
      <c r="Y492" s="136"/>
    </row>
    <row r="493" spans="1:25" ht="12.5">
      <c r="A493" s="116" t="s">
        <v>559</v>
      </c>
      <c r="B493" s="116" t="s">
        <v>365</v>
      </c>
      <c r="C493" s="116" t="s">
        <v>3043</v>
      </c>
      <c r="D493"/>
      <c r="E493" s="182" t="s">
        <v>3044</v>
      </c>
      <c r="F493" s="121" t="s">
        <v>2042</v>
      </c>
      <c r="G493" s="121" t="s">
        <v>2187</v>
      </c>
      <c r="H493" s="116">
        <v>300</v>
      </c>
      <c r="I493" s="116" t="s">
        <v>345</v>
      </c>
      <c r="J493" s="116" t="s">
        <v>346</v>
      </c>
      <c r="K493" s="116">
        <v>25</v>
      </c>
      <c r="L493" s="116">
        <v>3</v>
      </c>
      <c r="M493" s="116" t="s">
        <v>489</v>
      </c>
      <c r="N493" s="116" t="s">
        <v>490</v>
      </c>
      <c r="O493"/>
      <c r="P493" s="116" t="s">
        <v>379</v>
      </c>
      <c r="Q493" s="116" t="s">
        <v>349</v>
      </c>
      <c r="R493" s="137">
        <v>24</v>
      </c>
      <c r="S493" s="135"/>
      <c r="T493" s="135" t="s">
        <v>490</v>
      </c>
      <c r="U493" s="135" t="s">
        <v>490</v>
      </c>
      <c r="V493" s="136" t="s">
        <v>553</v>
      </c>
      <c r="W493" s="136" t="s">
        <v>553</v>
      </c>
      <c r="X493" s="116"/>
      <c r="Y493" s="136"/>
    </row>
    <row r="494" spans="1:25" ht="12.5">
      <c r="A494" s="116" t="s">
        <v>559</v>
      </c>
      <c r="B494" s="116" t="s">
        <v>365</v>
      </c>
      <c r="C494" s="116" t="s">
        <v>3045</v>
      </c>
      <c r="D494" t="s">
        <v>610</v>
      </c>
      <c r="E494" s="182" t="s">
        <v>3046</v>
      </c>
      <c r="F494" s="121" t="s">
        <v>2042</v>
      </c>
      <c r="G494" s="121" t="s">
        <v>344</v>
      </c>
      <c r="H494" s="116">
        <v>300</v>
      </c>
      <c r="I494" s="116" t="s">
        <v>345</v>
      </c>
      <c r="J494" s="116" t="s">
        <v>346</v>
      </c>
      <c r="K494" s="116">
        <v>25</v>
      </c>
      <c r="L494" s="116">
        <v>3</v>
      </c>
      <c r="M494" s="116" t="s">
        <v>489</v>
      </c>
      <c r="N494" s="116" t="s">
        <v>490</v>
      </c>
      <c r="O494"/>
      <c r="P494" s="116" t="s">
        <v>353</v>
      </c>
      <c r="Q494" s="116" t="s">
        <v>349</v>
      </c>
      <c r="R494" s="137">
        <v>24</v>
      </c>
      <c r="S494" s="135"/>
      <c r="T494" s="135" t="s">
        <v>490</v>
      </c>
      <c r="U494" s="135" t="s">
        <v>490</v>
      </c>
      <c r="V494" s="136" t="s">
        <v>553</v>
      </c>
      <c r="W494" s="136" t="s">
        <v>553</v>
      </c>
      <c r="X494" s="116"/>
      <c r="Y494" s="136"/>
    </row>
    <row r="495" spans="1:25" ht="12.5">
      <c r="A495" s="116" t="s">
        <v>559</v>
      </c>
      <c r="B495" s="116" t="s">
        <v>365</v>
      </c>
      <c r="C495" s="116" t="s">
        <v>3047</v>
      </c>
      <c r="D495"/>
      <c r="E495" s="182" t="s">
        <v>3048</v>
      </c>
      <c r="F495" s="121" t="s">
        <v>2042</v>
      </c>
      <c r="G495" s="121" t="s">
        <v>2187</v>
      </c>
      <c r="H495" s="116">
        <v>300</v>
      </c>
      <c r="I495" s="116" t="s">
        <v>345</v>
      </c>
      <c r="J495" s="116" t="s">
        <v>346</v>
      </c>
      <c r="K495" s="116">
        <v>25</v>
      </c>
      <c r="L495" s="116">
        <v>3</v>
      </c>
      <c r="M495" s="116" t="s">
        <v>489</v>
      </c>
      <c r="N495" s="116" t="s">
        <v>490</v>
      </c>
      <c r="O495"/>
      <c r="P495" s="116" t="s">
        <v>379</v>
      </c>
      <c r="Q495" s="116" t="s">
        <v>349</v>
      </c>
      <c r="R495" s="137">
        <v>24</v>
      </c>
      <c r="S495" s="135"/>
      <c r="T495" s="135" t="s">
        <v>490</v>
      </c>
      <c r="U495" s="135" t="s">
        <v>490</v>
      </c>
      <c r="V495" s="136" t="s">
        <v>553</v>
      </c>
      <c r="W495" s="136" t="s">
        <v>553</v>
      </c>
      <c r="X495" s="116"/>
      <c r="Y495" s="136"/>
    </row>
    <row r="496" spans="1:25" ht="12.5">
      <c r="A496" s="116" t="s">
        <v>559</v>
      </c>
      <c r="B496" s="116" t="s">
        <v>366</v>
      </c>
      <c r="C496" s="116" t="s">
        <v>3049</v>
      </c>
      <c r="D496" t="s">
        <v>611</v>
      </c>
      <c r="E496" s="182" t="s">
        <v>3050</v>
      </c>
      <c r="F496" s="121" t="s">
        <v>2042</v>
      </c>
      <c r="G496" s="121" t="s">
        <v>344</v>
      </c>
      <c r="H496" s="116">
        <v>300</v>
      </c>
      <c r="I496" s="116" t="s">
        <v>345</v>
      </c>
      <c r="J496" s="116" t="s">
        <v>346</v>
      </c>
      <c r="K496" s="116">
        <v>25</v>
      </c>
      <c r="L496" s="116">
        <v>7.5</v>
      </c>
      <c r="M496" s="116" t="s">
        <v>489</v>
      </c>
      <c r="N496" s="116" t="s">
        <v>490</v>
      </c>
      <c r="O496"/>
      <c r="P496" s="116" t="s">
        <v>353</v>
      </c>
      <c r="Q496" s="116" t="s">
        <v>349</v>
      </c>
      <c r="R496" s="137">
        <v>24</v>
      </c>
      <c r="S496" s="135">
        <v>12</v>
      </c>
      <c r="T496" s="135" t="s">
        <v>490</v>
      </c>
      <c r="U496" s="136" t="s">
        <v>489</v>
      </c>
      <c r="V496" s="136" t="s">
        <v>553</v>
      </c>
      <c r="W496" s="136" t="s">
        <v>553</v>
      </c>
      <c r="X496" s="116"/>
      <c r="Y496" s="136"/>
    </row>
    <row r="497" spans="1:25" ht="12.5">
      <c r="A497" s="116" t="s">
        <v>612</v>
      </c>
      <c r="B497" s="116" t="s">
        <v>387</v>
      </c>
      <c r="C497" s="116" t="s">
        <v>3051</v>
      </c>
      <c r="D497" t="s">
        <v>613</v>
      </c>
      <c r="E497" s="182" t="s">
        <v>3052</v>
      </c>
      <c r="F497" s="121" t="s">
        <v>2042</v>
      </c>
      <c r="G497" s="121" t="s">
        <v>2439</v>
      </c>
      <c r="H497" s="116">
        <v>120</v>
      </c>
      <c r="I497" s="116" t="s">
        <v>345</v>
      </c>
      <c r="J497" s="116" t="s">
        <v>346</v>
      </c>
      <c r="K497" s="116">
        <v>25</v>
      </c>
      <c r="L497" s="116">
        <v>2</v>
      </c>
      <c r="M497" s="116" t="s">
        <v>489</v>
      </c>
      <c r="N497" s="116" t="s">
        <v>378</v>
      </c>
      <c r="O497"/>
      <c r="P497" s="116" t="s">
        <v>2043</v>
      </c>
      <c r="Q497" s="137" t="s">
        <v>349</v>
      </c>
      <c r="R497" s="137">
        <v>12</v>
      </c>
      <c r="S497" s="135">
        <v>12</v>
      </c>
      <c r="T497" s="135" t="s">
        <v>490</v>
      </c>
      <c r="U497" s="136" t="s">
        <v>489</v>
      </c>
      <c r="V497" s="136" t="s">
        <v>349</v>
      </c>
      <c r="W497" s="136" t="s">
        <v>349</v>
      </c>
      <c r="X497" s="136" t="s">
        <v>349</v>
      </c>
      <c r="Y497" s="136"/>
    </row>
    <row r="498" spans="1:25" ht="12.5">
      <c r="A498" s="116" t="s">
        <v>612</v>
      </c>
      <c r="B498" s="116" t="s">
        <v>387</v>
      </c>
      <c r="C498" s="116" t="s">
        <v>3053</v>
      </c>
      <c r="D498" t="s">
        <v>614</v>
      </c>
      <c r="E498" s="182" t="s">
        <v>3054</v>
      </c>
      <c r="F498" s="121" t="s">
        <v>2042</v>
      </c>
      <c r="G498" s="121" t="s">
        <v>376</v>
      </c>
      <c r="H498" s="116">
        <v>280</v>
      </c>
      <c r="I498" s="116" t="s">
        <v>345</v>
      </c>
      <c r="J498" s="116" t="s">
        <v>346</v>
      </c>
      <c r="K498" s="116">
        <v>25</v>
      </c>
      <c r="L498" s="116">
        <v>7.5</v>
      </c>
      <c r="M498" s="116" t="s">
        <v>489</v>
      </c>
      <c r="N498" s="116" t="s">
        <v>378</v>
      </c>
      <c r="O498"/>
      <c r="P498" s="116" t="s">
        <v>353</v>
      </c>
      <c r="Q498" s="137" t="s">
        <v>349</v>
      </c>
      <c r="R498" s="137">
        <v>12</v>
      </c>
      <c r="S498" s="135">
        <v>12</v>
      </c>
      <c r="T498" s="135" t="s">
        <v>489</v>
      </c>
      <c r="U498" s="136" t="s">
        <v>489</v>
      </c>
      <c r="V498" s="136" t="s">
        <v>349</v>
      </c>
      <c r="W498" s="136" t="s">
        <v>349</v>
      </c>
      <c r="X498" s="136" t="s">
        <v>349</v>
      </c>
      <c r="Y498" s="136"/>
    </row>
    <row r="499" spans="1:25" ht="12.5">
      <c r="A499" s="116" t="s">
        <v>612</v>
      </c>
      <c r="B499" s="116" t="s">
        <v>387</v>
      </c>
      <c r="C499" s="116" t="s">
        <v>3055</v>
      </c>
      <c r="D499" t="s">
        <v>615</v>
      </c>
      <c r="E499" s="182" t="s">
        <v>3056</v>
      </c>
      <c r="F499" s="121" t="s">
        <v>2042</v>
      </c>
      <c r="G499" s="121" t="s">
        <v>376</v>
      </c>
      <c r="H499" s="116">
        <v>280</v>
      </c>
      <c r="I499" s="116" t="s">
        <v>345</v>
      </c>
      <c r="J499" s="116" t="s">
        <v>346</v>
      </c>
      <c r="K499" s="116">
        <v>25</v>
      </c>
      <c r="L499" s="116">
        <v>2</v>
      </c>
      <c r="M499" s="116" t="s">
        <v>489</v>
      </c>
      <c r="N499" s="116" t="s">
        <v>378</v>
      </c>
      <c r="O499"/>
      <c r="P499" s="116" t="s">
        <v>353</v>
      </c>
      <c r="Q499" s="137" t="s">
        <v>349</v>
      </c>
      <c r="R499" s="137">
        <v>12</v>
      </c>
      <c r="S499" s="135">
        <v>12</v>
      </c>
      <c r="T499" s="135" t="s">
        <v>490</v>
      </c>
      <c r="U499" s="136" t="s">
        <v>489</v>
      </c>
      <c r="V499" s="136" t="s">
        <v>349</v>
      </c>
      <c r="W499" s="136" t="s">
        <v>349</v>
      </c>
      <c r="X499" s="136" t="s">
        <v>349</v>
      </c>
      <c r="Y499" s="136"/>
    </row>
    <row r="500" spans="1:25" ht="12.5">
      <c r="A500" s="116" t="s">
        <v>612</v>
      </c>
      <c r="B500" s="116" t="s">
        <v>370</v>
      </c>
      <c r="C500" s="116" t="s">
        <v>3057</v>
      </c>
      <c r="D500" t="s">
        <v>616</v>
      </c>
      <c r="E500" s="182" t="s">
        <v>3058</v>
      </c>
      <c r="F500" s="121" t="s">
        <v>2042</v>
      </c>
      <c r="G500" s="121" t="s">
        <v>617</v>
      </c>
      <c r="H500" s="116">
        <v>420</v>
      </c>
      <c r="I500" s="116" t="s">
        <v>345</v>
      </c>
      <c r="J500" s="116" t="s">
        <v>346</v>
      </c>
      <c r="K500" s="116">
        <v>25</v>
      </c>
      <c r="L500" s="116">
        <v>3</v>
      </c>
      <c r="M500" s="116" t="s">
        <v>489</v>
      </c>
      <c r="N500" s="116" t="s">
        <v>378</v>
      </c>
      <c r="O500" t="s">
        <v>489</v>
      </c>
      <c r="P500" s="116" t="s">
        <v>3059</v>
      </c>
      <c r="Q500" s="137" t="s">
        <v>349</v>
      </c>
      <c r="R500" s="137">
        <v>12</v>
      </c>
      <c r="S500" s="135">
        <v>12</v>
      </c>
      <c r="T500" s="135" t="s">
        <v>490</v>
      </c>
      <c r="U500" s="136" t="s">
        <v>489</v>
      </c>
      <c r="V500" s="136" t="s">
        <v>349</v>
      </c>
      <c r="W500" s="136" t="s">
        <v>349</v>
      </c>
      <c r="X500" s="136" t="s">
        <v>349</v>
      </c>
      <c r="Y500" s="136"/>
    </row>
    <row r="501" spans="1:25" ht="12.5">
      <c r="A501" s="116" t="s">
        <v>612</v>
      </c>
      <c r="B501" s="116" t="s">
        <v>370</v>
      </c>
      <c r="C501" s="121" t="s">
        <v>3060</v>
      </c>
      <c r="D501" t="s">
        <v>618</v>
      </c>
      <c r="E501" s="182" t="s">
        <v>3061</v>
      </c>
      <c r="F501" s="121" t="s">
        <v>2042</v>
      </c>
      <c r="G501" s="121" t="s">
        <v>617</v>
      </c>
      <c r="H501" s="116">
        <v>420</v>
      </c>
      <c r="I501" s="116" t="s">
        <v>345</v>
      </c>
      <c r="J501" s="116" t="s">
        <v>346</v>
      </c>
      <c r="K501" s="116">
        <v>25</v>
      </c>
      <c r="L501" s="116">
        <v>3</v>
      </c>
      <c r="M501" s="116" t="s">
        <v>489</v>
      </c>
      <c r="N501" s="116" t="s">
        <v>378</v>
      </c>
      <c r="O501" t="s">
        <v>489</v>
      </c>
      <c r="P501" s="116" t="s">
        <v>3059</v>
      </c>
      <c r="Q501" s="137" t="s">
        <v>349</v>
      </c>
      <c r="R501" s="137">
        <v>12</v>
      </c>
      <c r="S501" s="135">
        <v>12</v>
      </c>
      <c r="T501" s="135" t="s">
        <v>490</v>
      </c>
      <c r="U501" s="136" t="s">
        <v>489</v>
      </c>
      <c r="V501" s="136" t="s">
        <v>349</v>
      </c>
      <c r="W501" s="136" t="s">
        <v>349</v>
      </c>
      <c r="X501" s="136" t="s">
        <v>349</v>
      </c>
      <c r="Y501" s="136"/>
    </row>
    <row r="502" spans="1:25" ht="12.5">
      <c r="A502" s="116" t="s">
        <v>612</v>
      </c>
      <c r="B502" s="116" t="s">
        <v>370</v>
      </c>
      <c r="C502" s="116" t="s">
        <v>3062</v>
      </c>
      <c r="D502" t="s">
        <v>619</v>
      </c>
      <c r="E502" s="182" t="s">
        <v>3063</v>
      </c>
      <c r="F502" s="121" t="s">
        <v>2042</v>
      </c>
      <c r="G502" s="121" t="s">
        <v>617</v>
      </c>
      <c r="H502" s="116">
        <v>420</v>
      </c>
      <c r="I502" s="116" t="s">
        <v>345</v>
      </c>
      <c r="J502" s="116" t="s">
        <v>346</v>
      </c>
      <c r="K502" s="116">
        <v>25</v>
      </c>
      <c r="L502" s="116">
        <v>3</v>
      </c>
      <c r="M502" s="116" t="s">
        <v>489</v>
      </c>
      <c r="N502" s="116" t="s">
        <v>378</v>
      </c>
      <c r="O502" t="s">
        <v>489</v>
      </c>
      <c r="P502" s="116" t="s">
        <v>3059</v>
      </c>
      <c r="Q502" s="137" t="s">
        <v>349</v>
      </c>
      <c r="R502" s="137">
        <v>12</v>
      </c>
      <c r="S502" s="135">
        <v>12</v>
      </c>
      <c r="T502" s="135" t="s">
        <v>490</v>
      </c>
      <c r="U502" s="136" t="s">
        <v>489</v>
      </c>
      <c r="V502" s="136" t="s">
        <v>349</v>
      </c>
      <c r="W502" s="136" t="s">
        <v>349</v>
      </c>
      <c r="X502" s="136" t="s">
        <v>349</v>
      </c>
      <c r="Y502" s="136"/>
    </row>
    <row r="503" spans="1:25" ht="12.5">
      <c r="A503" s="116" t="s">
        <v>612</v>
      </c>
      <c r="B503" s="116" t="s">
        <v>370</v>
      </c>
      <c r="C503" s="121" t="s">
        <v>3064</v>
      </c>
      <c r="D503" t="s">
        <v>620</v>
      </c>
      <c r="E503" s="182" t="s">
        <v>3065</v>
      </c>
      <c r="F503" s="121" t="s">
        <v>2042</v>
      </c>
      <c r="G503" s="121" t="s">
        <v>617</v>
      </c>
      <c r="H503" s="116">
        <v>420</v>
      </c>
      <c r="I503" s="116" t="s">
        <v>345</v>
      </c>
      <c r="J503" s="116" t="s">
        <v>346</v>
      </c>
      <c r="K503" s="116">
        <v>25</v>
      </c>
      <c r="L503" s="116">
        <v>3</v>
      </c>
      <c r="M503" s="116" t="s">
        <v>489</v>
      </c>
      <c r="N503" s="116" t="s">
        <v>378</v>
      </c>
      <c r="O503" t="s">
        <v>489</v>
      </c>
      <c r="P503" s="116" t="s">
        <v>3059</v>
      </c>
      <c r="Q503" s="137" t="s">
        <v>349</v>
      </c>
      <c r="R503" s="137">
        <v>12</v>
      </c>
      <c r="S503" s="135">
        <v>12</v>
      </c>
      <c r="T503" s="135" t="s">
        <v>490</v>
      </c>
      <c r="U503" s="136" t="s">
        <v>489</v>
      </c>
      <c r="V503" s="136" t="s">
        <v>349</v>
      </c>
      <c r="W503" s="136" t="s">
        <v>349</v>
      </c>
      <c r="X503" s="136" t="s">
        <v>349</v>
      </c>
      <c r="Y503" s="136"/>
    </row>
    <row r="504" spans="1:25" ht="12.5">
      <c r="A504" s="116" t="s">
        <v>612</v>
      </c>
      <c r="B504" s="116" t="s">
        <v>370</v>
      </c>
      <c r="C504" s="121" t="s">
        <v>3066</v>
      </c>
      <c r="D504"/>
      <c r="E504" s="182" t="s">
        <v>3067</v>
      </c>
      <c r="F504" s="121" t="s">
        <v>2042</v>
      </c>
      <c r="G504" s="121" t="s">
        <v>2900</v>
      </c>
      <c r="H504" s="116">
        <v>420</v>
      </c>
      <c r="I504" s="116" t="s">
        <v>345</v>
      </c>
      <c r="J504" s="116" t="s">
        <v>346</v>
      </c>
      <c r="K504" s="116">
        <v>25</v>
      </c>
      <c r="L504" s="116">
        <v>3</v>
      </c>
      <c r="M504" s="116" t="s">
        <v>489</v>
      </c>
      <c r="N504" s="116" t="s">
        <v>378</v>
      </c>
      <c r="O504" t="s">
        <v>489</v>
      </c>
      <c r="P504" s="116" t="s">
        <v>379</v>
      </c>
      <c r="Q504" s="116" t="s">
        <v>349</v>
      </c>
      <c r="R504" s="137">
        <v>12</v>
      </c>
      <c r="S504" s="135">
        <v>12</v>
      </c>
      <c r="T504" s="135" t="s">
        <v>490</v>
      </c>
      <c r="U504" s="136" t="s">
        <v>489</v>
      </c>
      <c r="V504" s="136" t="s">
        <v>349</v>
      </c>
      <c r="W504" s="136" t="s">
        <v>349</v>
      </c>
      <c r="X504" s="136" t="s">
        <v>349</v>
      </c>
      <c r="Y504" s="136"/>
    </row>
    <row r="505" spans="1:25" ht="12.5">
      <c r="A505" s="116" t="s">
        <v>612</v>
      </c>
      <c r="B505" s="116" t="s">
        <v>370</v>
      </c>
      <c r="C505" s="116" t="s">
        <v>3068</v>
      </c>
      <c r="D505" t="s">
        <v>621</v>
      </c>
      <c r="E505" s="182" t="s">
        <v>3069</v>
      </c>
      <c r="F505" s="121" t="s">
        <v>2042</v>
      </c>
      <c r="G505" s="121" t="s">
        <v>617</v>
      </c>
      <c r="H505" s="116">
        <v>420</v>
      </c>
      <c r="I505" s="116" t="s">
        <v>345</v>
      </c>
      <c r="J505" s="116" t="s">
        <v>346</v>
      </c>
      <c r="K505" s="116">
        <v>25</v>
      </c>
      <c r="L505" s="116">
        <v>3</v>
      </c>
      <c r="M505" s="116" t="s">
        <v>489</v>
      </c>
      <c r="N505" s="116" t="s">
        <v>378</v>
      </c>
      <c r="O505" t="s">
        <v>489</v>
      </c>
      <c r="P505" s="116" t="s">
        <v>3059</v>
      </c>
      <c r="Q505" s="137" t="s">
        <v>349</v>
      </c>
      <c r="R505" s="137">
        <v>12</v>
      </c>
      <c r="S505" s="135">
        <v>12</v>
      </c>
      <c r="T505" s="135" t="s">
        <v>490</v>
      </c>
      <c r="U505" s="136" t="s">
        <v>489</v>
      </c>
      <c r="V505" s="136" t="s">
        <v>349</v>
      </c>
      <c r="W505" s="136" t="s">
        <v>349</v>
      </c>
      <c r="X505" s="136" t="s">
        <v>349</v>
      </c>
      <c r="Y505" s="136"/>
    </row>
    <row r="506" spans="1:25" ht="12.5">
      <c r="A506" s="116" t="s">
        <v>612</v>
      </c>
      <c r="B506" s="116" t="s">
        <v>387</v>
      </c>
      <c r="C506" s="116" t="s">
        <v>3070</v>
      </c>
      <c r="D506"/>
      <c r="E506" s="182" t="s">
        <v>3071</v>
      </c>
      <c r="F506" s="121" t="s">
        <v>349</v>
      </c>
      <c r="G506" s="121" t="s">
        <v>622</v>
      </c>
      <c r="H506" s="116" t="s">
        <v>2079</v>
      </c>
      <c r="I506" s="116" t="s">
        <v>2079</v>
      </c>
      <c r="J506" s="116" t="s">
        <v>2079</v>
      </c>
      <c r="K506" s="116" t="s">
        <v>2079</v>
      </c>
      <c r="L506" s="116" t="s">
        <v>493</v>
      </c>
      <c r="M506" s="116" t="s">
        <v>2079</v>
      </c>
      <c r="N506" s="116" t="s">
        <v>2079</v>
      </c>
      <c r="O506"/>
      <c r="P506" s="116" t="s">
        <v>2079</v>
      </c>
      <c r="Q506" s="116" t="s">
        <v>2079</v>
      </c>
      <c r="R506" s="116" t="s">
        <v>2079</v>
      </c>
      <c r="S506" s="116" t="s">
        <v>2079</v>
      </c>
      <c r="T506" s="116" t="s">
        <v>2079</v>
      </c>
      <c r="U506" s="116" t="s">
        <v>2079</v>
      </c>
      <c r="V506" s="116" t="s">
        <v>2079</v>
      </c>
      <c r="W506" s="116" t="s">
        <v>2079</v>
      </c>
      <c r="X506" s="116" t="s">
        <v>2079</v>
      </c>
      <c r="Y506" s="136"/>
    </row>
    <row r="507" spans="1:25" ht="12.5">
      <c r="A507" s="116" t="s">
        <v>612</v>
      </c>
      <c r="B507" s="116" t="s">
        <v>370</v>
      </c>
      <c r="C507" s="121" t="s">
        <v>3072</v>
      </c>
      <c r="D507"/>
      <c r="E507" s="182" t="s">
        <v>3073</v>
      </c>
      <c r="F507" s="121" t="s">
        <v>2668</v>
      </c>
      <c r="G507" s="121" t="s">
        <v>2895</v>
      </c>
      <c r="H507" s="116">
        <v>420</v>
      </c>
      <c r="I507" s="116" t="s">
        <v>345</v>
      </c>
      <c r="J507" s="116" t="s">
        <v>346</v>
      </c>
      <c r="K507" s="116">
        <v>25</v>
      </c>
      <c r="L507" s="116">
        <v>2</v>
      </c>
      <c r="M507" s="116" t="s">
        <v>489</v>
      </c>
      <c r="N507" s="116" t="s">
        <v>378</v>
      </c>
      <c r="O507"/>
      <c r="P507" s="116" t="s">
        <v>2195</v>
      </c>
      <c r="Q507" s="137" t="s">
        <v>349</v>
      </c>
      <c r="R507" s="137">
        <v>12</v>
      </c>
      <c r="S507" s="135">
        <v>12</v>
      </c>
      <c r="T507" s="135" t="s">
        <v>490</v>
      </c>
      <c r="U507" s="136" t="s">
        <v>489</v>
      </c>
      <c r="V507" s="136" t="s">
        <v>349</v>
      </c>
      <c r="W507" s="136" t="s">
        <v>349</v>
      </c>
      <c r="X507" s="136" t="s">
        <v>349</v>
      </c>
      <c r="Y507" s="136"/>
    </row>
    <row r="508" spans="1:25" ht="12.5">
      <c r="A508" s="116" t="s">
        <v>612</v>
      </c>
      <c r="B508" s="116" t="s">
        <v>387</v>
      </c>
      <c r="C508" s="116" t="s">
        <v>3074</v>
      </c>
      <c r="D508"/>
      <c r="E508" s="182" t="s">
        <v>3075</v>
      </c>
      <c r="F508" s="121" t="s">
        <v>349</v>
      </c>
      <c r="G508" s="121" t="s">
        <v>623</v>
      </c>
      <c r="H508" s="116" t="s">
        <v>2079</v>
      </c>
      <c r="I508" s="116" t="s">
        <v>2079</v>
      </c>
      <c r="J508" s="116" t="s">
        <v>2079</v>
      </c>
      <c r="K508" s="116" t="s">
        <v>2079</v>
      </c>
      <c r="L508" s="116" t="s">
        <v>493</v>
      </c>
      <c r="M508" s="116" t="s">
        <v>2079</v>
      </c>
      <c r="N508" s="116" t="s">
        <v>2079</v>
      </c>
      <c r="O508"/>
      <c r="P508" s="116" t="s">
        <v>2079</v>
      </c>
      <c r="Q508" s="116" t="s">
        <v>2079</v>
      </c>
      <c r="R508" s="116" t="s">
        <v>2079</v>
      </c>
      <c r="S508" s="116" t="s">
        <v>2079</v>
      </c>
      <c r="T508" s="116" t="s">
        <v>2079</v>
      </c>
      <c r="U508" s="116" t="s">
        <v>2079</v>
      </c>
      <c r="V508" s="116" t="s">
        <v>2079</v>
      </c>
      <c r="W508" s="116" t="s">
        <v>2079</v>
      </c>
      <c r="X508" s="116" t="s">
        <v>2079</v>
      </c>
      <c r="Y508" s="136"/>
    </row>
    <row r="509" spans="1:25" ht="12.5">
      <c r="A509" s="116" t="s">
        <v>612</v>
      </c>
      <c r="B509" s="116" t="s">
        <v>387</v>
      </c>
      <c r="C509" s="116" t="s">
        <v>3076</v>
      </c>
      <c r="D509" t="s">
        <v>624</v>
      </c>
      <c r="E509" s="182" t="s">
        <v>3077</v>
      </c>
      <c r="F509" s="121" t="s">
        <v>2042</v>
      </c>
      <c r="G509" s="121" t="s">
        <v>376</v>
      </c>
      <c r="H509" s="116">
        <v>280</v>
      </c>
      <c r="I509" s="116" t="s">
        <v>345</v>
      </c>
      <c r="J509" s="116" t="s">
        <v>346</v>
      </c>
      <c r="K509" s="116">
        <v>25</v>
      </c>
      <c r="L509" s="116">
        <v>5</v>
      </c>
      <c r="M509" s="116" t="s">
        <v>489</v>
      </c>
      <c r="N509" s="116" t="s">
        <v>378</v>
      </c>
      <c r="O509"/>
      <c r="P509" s="116" t="s">
        <v>353</v>
      </c>
      <c r="Q509" s="137" t="s">
        <v>349</v>
      </c>
      <c r="R509" s="137">
        <v>12</v>
      </c>
      <c r="S509" s="135"/>
      <c r="T509" s="135" t="s">
        <v>347</v>
      </c>
      <c r="U509" s="136" t="s">
        <v>347</v>
      </c>
      <c r="V509" s="136" t="s">
        <v>349</v>
      </c>
      <c r="W509" s="136" t="s">
        <v>349</v>
      </c>
      <c r="X509" s="136" t="s">
        <v>349</v>
      </c>
      <c r="Y509" s="136"/>
    </row>
    <row r="510" spans="1:25" ht="12.5">
      <c r="A510" s="116" t="s">
        <v>612</v>
      </c>
      <c r="B510" s="116" t="s">
        <v>387</v>
      </c>
      <c r="C510" s="116" t="s">
        <v>3078</v>
      </c>
      <c r="D510" t="s">
        <v>625</v>
      </c>
      <c r="E510" s="182" t="s">
        <v>3079</v>
      </c>
      <c r="F510" s="121" t="s">
        <v>2042</v>
      </c>
      <c r="G510" s="121" t="s">
        <v>376</v>
      </c>
      <c r="H510" s="116">
        <v>280</v>
      </c>
      <c r="I510" s="116" t="s">
        <v>345</v>
      </c>
      <c r="J510" s="116" t="s">
        <v>346</v>
      </c>
      <c r="K510" s="116">
        <v>25</v>
      </c>
      <c r="L510" s="116">
        <v>5</v>
      </c>
      <c r="M510" s="116" t="s">
        <v>489</v>
      </c>
      <c r="N510" s="116" t="s">
        <v>378</v>
      </c>
      <c r="O510"/>
      <c r="P510" s="116" t="s">
        <v>353</v>
      </c>
      <c r="Q510" s="137" t="s">
        <v>349</v>
      </c>
      <c r="R510" s="137">
        <v>12</v>
      </c>
      <c r="S510" s="135"/>
      <c r="T510" s="135" t="s">
        <v>347</v>
      </c>
      <c r="U510" s="136" t="s">
        <v>347</v>
      </c>
      <c r="V510" s="136" t="s">
        <v>349</v>
      </c>
      <c r="W510" s="136" t="s">
        <v>349</v>
      </c>
      <c r="X510" s="136" t="s">
        <v>349</v>
      </c>
      <c r="Y510" s="136"/>
    </row>
    <row r="511" spans="1:25" ht="12.5">
      <c r="A511" s="116" t="s">
        <v>612</v>
      </c>
      <c r="B511" s="116" t="s">
        <v>387</v>
      </c>
      <c r="C511" s="116" t="s">
        <v>3080</v>
      </c>
      <c r="D511" t="s">
        <v>626</v>
      </c>
      <c r="E511" s="182" t="s">
        <v>3081</v>
      </c>
      <c r="F511" s="121" t="s">
        <v>2042</v>
      </c>
      <c r="G511" s="121" t="s">
        <v>617</v>
      </c>
      <c r="H511" s="116">
        <v>420</v>
      </c>
      <c r="I511" s="116" t="s">
        <v>345</v>
      </c>
      <c r="J511" s="116" t="s">
        <v>346</v>
      </c>
      <c r="K511" s="116">
        <v>25</v>
      </c>
      <c r="L511" s="116">
        <v>3</v>
      </c>
      <c r="M511" s="116" t="s">
        <v>489</v>
      </c>
      <c r="N511" s="116" t="s">
        <v>378</v>
      </c>
      <c r="O511" t="s">
        <v>489</v>
      </c>
      <c r="P511" s="116" t="s">
        <v>3059</v>
      </c>
      <c r="Q511" s="137" t="s">
        <v>349</v>
      </c>
      <c r="R511" s="137">
        <v>12</v>
      </c>
      <c r="S511" s="135">
        <v>12</v>
      </c>
      <c r="T511" s="135" t="s">
        <v>348</v>
      </c>
      <c r="U511" s="136" t="s">
        <v>489</v>
      </c>
      <c r="V511" s="136" t="s">
        <v>349</v>
      </c>
      <c r="W511" s="136" t="s">
        <v>349</v>
      </c>
      <c r="X511" s="136" t="s">
        <v>349</v>
      </c>
      <c r="Y511" s="136"/>
    </row>
    <row r="512" spans="1:25" ht="12.5">
      <c r="A512" s="116" t="s">
        <v>612</v>
      </c>
      <c r="B512" s="116" t="s">
        <v>387</v>
      </c>
      <c r="C512" s="116" t="s">
        <v>3082</v>
      </c>
      <c r="D512" t="s">
        <v>627</v>
      </c>
      <c r="E512" s="182" t="s">
        <v>3083</v>
      </c>
      <c r="F512" s="121" t="s">
        <v>2042</v>
      </c>
      <c r="G512" s="121" t="s">
        <v>617</v>
      </c>
      <c r="H512" s="116">
        <v>420</v>
      </c>
      <c r="I512" s="116" t="s">
        <v>345</v>
      </c>
      <c r="J512" s="116" t="s">
        <v>346</v>
      </c>
      <c r="K512" s="116">
        <v>25</v>
      </c>
      <c r="L512" s="116">
        <v>3</v>
      </c>
      <c r="M512" s="116" t="s">
        <v>489</v>
      </c>
      <c r="N512" s="116" t="s">
        <v>378</v>
      </c>
      <c r="O512" t="s">
        <v>489</v>
      </c>
      <c r="P512" s="116" t="s">
        <v>3059</v>
      </c>
      <c r="Q512" s="137" t="s">
        <v>349</v>
      </c>
      <c r="R512" s="137">
        <v>12</v>
      </c>
      <c r="S512" s="135">
        <v>12</v>
      </c>
      <c r="T512" s="135" t="s">
        <v>348</v>
      </c>
      <c r="U512" s="136" t="s">
        <v>489</v>
      </c>
      <c r="V512" s="136" t="s">
        <v>349</v>
      </c>
      <c r="W512" s="136" t="s">
        <v>349</v>
      </c>
      <c r="X512" s="136" t="s">
        <v>349</v>
      </c>
      <c r="Y512" s="136"/>
    </row>
    <row r="513" spans="1:25" ht="12.5">
      <c r="A513" s="116" t="s">
        <v>612</v>
      </c>
      <c r="B513" s="116" t="s">
        <v>387</v>
      </c>
      <c r="C513" s="116" t="s">
        <v>3084</v>
      </c>
      <c r="D513" t="s">
        <v>628</v>
      </c>
      <c r="E513" s="182" t="s">
        <v>3085</v>
      </c>
      <c r="F513" s="121" t="s">
        <v>2042</v>
      </c>
      <c r="G513" s="121" t="s">
        <v>617</v>
      </c>
      <c r="H513" s="116">
        <v>420</v>
      </c>
      <c r="I513" s="116" t="s">
        <v>345</v>
      </c>
      <c r="J513" s="116" t="s">
        <v>346</v>
      </c>
      <c r="K513" s="116">
        <v>25</v>
      </c>
      <c r="L513" s="116">
        <v>3</v>
      </c>
      <c r="M513" s="116" t="s">
        <v>489</v>
      </c>
      <c r="N513" s="116" t="s">
        <v>378</v>
      </c>
      <c r="O513" t="s">
        <v>489</v>
      </c>
      <c r="P513" s="116" t="s">
        <v>3059</v>
      </c>
      <c r="Q513" s="137" t="s">
        <v>349</v>
      </c>
      <c r="R513" s="137">
        <v>12</v>
      </c>
      <c r="S513" s="135">
        <v>12</v>
      </c>
      <c r="T513" s="135" t="s">
        <v>348</v>
      </c>
      <c r="U513" s="136" t="s">
        <v>489</v>
      </c>
      <c r="V513" s="136" t="s">
        <v>349</v>
      </c>
      <c r="W513" s="136" t="s">
        <v>349</v>
      </c>
      <c r="X513" s="136" t="s">
        <v>349</v>
      </c>
      <c r="Y513" s="136"/>
    </row>
    <row r="514" spans="1:25" ht="12.5">
      <c r="A514" s="116" t="s">
        <v>612</v>
      </c>
      <c r="B514" s="116" t="s">
        <v>387</v>
      </c>
      <c r="C514" s="116" t="s">
        <v>3086</v>
      </c>
      <c r="D514" t="s">
        <v>629</v>
      </c>
      <c r="E514" s="182" t="s">
        <v>3087</v>
      </c>
      <c r="F514" s="121" t="s">
        <v>2042</v>
      </c>
      <c r="G514" s="121" t="s">
        <v>617</v>
      </c>
      <c r="H514" s="116">
        <v>420</v>
      </c>
      <c r="I514" s="116" t="s">
        <v>345</v>
      </c>
      <c r="J514" s="116" t="s">
        <v>346</v>
      </c>
      <c r="K514" s="116">
        <v>25</v>
      </c>
      <c r="L514" s="116">
        <v>3</v>
      </c>
      <c r="M514" s="116" t="s">
        <v>489</v>
      </c>
      <c r="N514" s="116" t="s">
        <v>378</v>
      </c>
      <c r="O514" t="s">
        <v>489</v>
      </c>
      <c r="P514" s="116" t="s">
        <v>3059</v>
      </c>
      <c r="Q514" s="137" t="s">
        <v>349</v>
      </c>
      <c r="R514" s="137">
        <v>12</v>
      </c>
      <c r="S514" s="135">
        <v>12</v>
      </c>
      <c r="T514" s="135" t="s">
        <v>348</v>
      </c>
      <c r="U514" s="136" t="s">
        <v>489</v>
      </c>
      <c r="V514" s="136" t="s">
        <v>349</v>
      </c>
      <c r="W514" s="136" t="s">
        <v>349</v>
      </c>
      <c r="X514" s="136" t="s">
        <v>349</v>
      </c>
      <c r="Y514" s="136"/>
    </row>
    <row r="515" spans="1:25" ht="12.5">
      <c r="A515" s="116" t="s">
        <v>612</v>
      </c>
      <c r="B515" s="116" t="s">
        <v>370</v>
      </c>
      <c r="C515" s="116" t="s">
        <v>3088</v>
      </c>
      <c r="D515" t="s">
        <v>630</v>
      </c>
      <c r="E515" s="182" t="s">
        <v>3089</v>
      </c>
      <c r="F515" s="121" t="s">
        <v>2042</v>
      </c>
      <c r="G515" s="121" t="s">
        <v>2439</v>
      </c>
      <c r="H515" s="116">
        <v>280</v>
      </c>
      <c r="I515" s="116" t="s">
        <v>345</v>
      </c>
      <c r="J515" s="116" t="s">
        <v>346</v>
      </c>
      <c r="K515" s="116">
        <v>25</v>
      </c>
      <c r="L515" s="116">
        <v>5</v>
      </c>
      <c r="M515" s="116" t="s">
        <v>489</v>
      </c>
      <c r="N515" s="116" t="s">
        <v>378</v>
      </c>
      <c r="O515"/>
      <c r="P515" s="116" t="s">
        <v>2043</v>
      </c>
      <c r="Q515" s="137" t="s">
        <v>349</v>
      </c>
      <c r="R515" s="137">
        <v>12</v>
      </c>
      <c r="S515" s="135"/>
      <c r="T515" s="135" t="s">
        <v>348</v>
      </c>
      <c r="U515" s="136" t="s">
        <v>347</v>
      </c>
      <c r="V515" s="136" t="s">
        <v>349</v>
      </c>
      <c r="W515" s="136" t="s">
        <v>349</v>
      </c>
      <c r="X515" s="136" t="s">
        <v>349</v>
      </c>
      <c r="Y515" s="136"/>
    </row>
    <row r="516" spans="1:25" ht="12.5">
      <c r="A516" s="116" t="s">
        <v>612</v>
      </c>
      <c r="B516" s="116" t="s">
        <v>370</v>
      </c>
      <c r="C516" s="116" t="s">
        <v>3090</v>
      </c>
      <c r="D516" t="s">
        <v>631</v>
      </c>
      <c r="E516" s="182" t="s">
        <v>3091</v>
      </c>
      <c r="F516" s="121" t="s">
        <v>2635</v>
      </c>
      <c r="G516" s="121" t="s">
        <v>511</v>
      </c>
      <c r="H516" s="116">
        <v>280</v>
      </c>
      <c r="I516" s="116" t="s">
        <v>352</v>
      </c>
      <c r="J516" s="116" t="s">
        <v>346</v>
      </c>
      <c r="K516" s="116">
        <v>25</v>
      </c>
      <c r="L516" s="116">
        <v>3</v>
      </c>
      <c r="M516" s="116" t="s">
        <v>489</v>
      </c>
      <c r="N516" s="116" t="s">
        <v>378</v>
      </c>
      <c r="O516"/>
      <c r="P516" s="116" t="s">
        <v>349</v>
      </c>
      <c r="Q516" s="137">
        <v>2.5</v>
      </c>
      <c r="R516" s="137">
        <v>12</v>
      </c>
      <c r="S516" s="135"/>
      <c r="T516" s="135" t="s">
        <v>348</v>
      </c>
      <c r="U516" s="136" t="s">
        <v>347</v>
      </c>
      <c r="V516" s="136" t="s">
        <v>349</v>
      </c>
      <c r="W516" s="136" t="s">
        <v>349</v>
      </c>
      <c r="X516" s="136" t="s">
        <v>349</v>
      </c>
      <c r="Y516" s="136"/>
    </row>
    <row r="517" spans="1:25" ht="12.5">
      <c r="A517" s="116" t="s">
        <v>612</v>
      </c>
      <c r="B517" s="116" t="s">
        <v>370</v>
      </c>
      <c r="C517" s="116" t="s">
        <v>3092</v>
      </c>
      <c r="D517" t="s">
        <v>631</v>
      </c>
      <c r="E517" s="182" t="s">
        <v>3093</v>
      </c>
      <c r="F517" s="121" t="s">
        <v>2635</v>
      </c>
      <c r="G517" s="121" t="s">
        <v>511</v>
      </c>
      <c r="H517" s="116">
        <v>280</v>
      </c>
      <c r="I517" s="116" t="s">
        <v>352</v>
      </c>
      <c r="J517" s="116" t="s">
        <v>346</v>
      </c>
      <c r="K517" s="116">
        <v>25</v>
      </c>
      <c r="L517" s="116">
        <v>3</v>
      </c>
      <c r="M517" s="116" t="s">
        <v>489</v>
      </c>
      <c r="N517" s="116" t="s">
        <v>378</v>
      </c>
      <c r="O517"/>
      <c r="P517" s="116" t="s">
        <v>349</v>
      </c>
      <c r="Q517" s="137">
        <v>2.5</v>
      </c>
      <c r="R517" s="137">
        <v>12</v>
      </c>
      <c r="S517" s="135"/>
      <c r="T517" s="135" t="s">
        <v>348</v>
      </c>
      <c r="U517" s="136" t="s">
        <v>347</v>
      </c>
      <c r="V517" s="136" t="s">
        <v>349</v>
      </c>
      <c r="W517" s="136" t="s">
        <v>349</v>
      </c>
      <c r="X517" s="136" t="s">
        <v>349</v>
      </c>
      <c r="Y517" s="136"/>
    </row>
    <row r="518" spans="1:25" ht="12.5">
      <c r="A518" s="116" t="s">
        <v>612</v>
      </c>
      <c r="B518" s="116" t="s">
        <v>370</v>
      </c>
      <c r="C518" s="116" t="s">
        <v>3094</v>
      </c>
      <c r="D518" t="s">
        <v>632</v>
      </c>
      <c r="E518" s="182" t="s">
        <v>3095</v>
      </c>
      <c r="F518" s="121" t="s">
        <v>2042</v>
      </c>
      <c r="G518" s="121" t="s">
        <v>376</v>
      </c>
      <c r="H518" s="116">
        <v>280</v>
      </c>
      <c r="I518" s="116" t="s">
        <v>352</v>
      </c>
      <c r="J518" s="116" t="s">
        <v>346</v>
      </c>
      <c r="K518" s="116">
        <v>25</v>
      </c>
      <c r="L518" s="116">
        <v>2</v>
      </c>
      <c r="M518" s="116" t="s">
        <v>489</v>
      </c>
      <c r="N518" s="116" t="s">
        <v>378</v>
      </c>
      <c r="O518"/>
      <c r="P518" s="116" t="s">
        <v>353</v>
      </c>
      <c r="Q518" s="137" t="s">
        <v>349</v>
      </c>
      <c r="R518" s="137">
        <v>12</v>
      </c>
      <c r="S518" s="135"/>
      <c r="T518" s="135" t="s">
        <v>348</v>
      </c>
      <c r="U518" s="136" t="s">
        <v>347</v>
      </c>
      <c r="V518" s="136" t="s">
        <v>349</v>
      </c>
      <c r="W518" s="136" t="s">
        <v>349</v>
      </c>
      <c r="X518" s="136" t="s">
        <v>349</v>
      </c>
      <c r="Y518" s="136"/>
    </row>
    <row r="519" spans="1:25" ht="12.5">
      <c r="A519" s="116" t="s">
        <v>612</v>
      </c>
      <c r="B519" s="116" t="s">
        <v>370</v>
      </c>
      <c r="C519" s="116" t="s">
        <v>3096</v>
      </c>
      <c r="D519" t="s">
        <v>633</v>
      </c>
      <c r="E519" s="182" t="s">
        <v>3097</v>
      </c>
      <c r="F519" s="121" t="s">
        <v>2042</v>
      </c>
      <c r="G519" s="121" t="s">
        <v>376</v>
      </c>
      <c r="H519" s="116">
        <v>280</v>
      </c>
      <c r="I519" s="116" t="s">
        <v>352</v>
      </c>
      <c r="J519" s="116" t="s">
        <v>346</v>
      </c>
      <c r="K519" s="116">
        <v>25</v>
      </c>
      <c r="L519" s="116">
        <v>2</v>
      </c>
      <c r="M519" s="116" t="s">
        <v>489</v>
      </c>
      <c r="N519" s="116" t="s">
        <v>378</v>
      </c>
      <c r="O519"/>
      <c r="P519" s="116" t="s">
        <v>353</v>
      </c>
      <c r="Q519" s="137" t="s">
        <v>349</v>
      </c>
      <c r="R519" s="137">
        <v>12</v>
      </c>
      <c r="S519" s="135">
        <v>36</v>
      </c>
      <c r="T519" s="135" t="s">
        <v>348</v>
      </c>
      <c r="U519" s="136" t="s">
        <v>347</v>
      </c>
      <c r="V519" s="136" t="s">
        <v>349</v>
      </c>
      <c r="W519" s="136" t="s">
        <v>349</v>
      </c>
      <c r="X519" s="136" t="s">
        <v>349</v>
      </c>
      <c r="Y519" s="136"/>
    </row>
    <row r="520" spans="1:25" ht="12.5">
      <c r="A520" s="116" t="s">
        <v>612</v>
      </c>
      <c r="B520" s="116" t="s">
        <v>370</v>
      </c>
      <c r="C520" s="116" t="s">
        <v>3098</v>
      </c>
      <c r="D520"/>
      <c r="E520" s="182" t="s">
        <v>3099</v>
      </c>
      <c r="F520" s="121" t="s">
        <v>2635</v>
      </c>
      <c r="G520" s="121" t="s">
        <v>521</v>
      </c>
      <c r="H520" s="116">
        <v>280</v>
      </c>
      <c r="I520" s="116" t="s">
        <v>352</v>
      </c>
      <c r="J520" s="116" t="s">
        <v>346</v>
      </c>
      <c r="K520" s="116">
        <v>25</v>
      </c>
      <c r="L520" s="116">
        <v>5</v>
      </c>
      <c r="M520" s="116" t="s">
        <v>489</v>
      </c>
      <c r="N520" s="116" t="s">
        <v>378</v>
      </c>
      <c r="O520"/>
      <c r="P520" s="116" t="s">
        <v>349</v>
      </c>
      <c r="Q520" s="137"/>
      <c r="R520" s="137">
        <v>12</v>
      </c>
      <c r="S520" s="135">
        <v>12</v>
      </c>
      <c r="T520" s="135" t="s">
        <v>348</v>
      </c>
      <c r="U520" s="136" t="s">
        <v>347</v>
      </c>
      <c r="V520" s="136" t="s">
        <v>349</v>
      </c>
      <c r="W520" s="136" t="s">
        <v>349</v>
      </c>
      <c r="X520" s="136" t="s">
        <v>349</v>
      </c>
      <c r="Y520" s="136"/>
    </row>
    <row r="521" spans="1:25" ht="12" customHeight="1">
      <c r="A521" s="116" t="s">
        <v>612</v>
      </c>
      <c r="B521" s="116" t="s">
        <v>370</v>
      </c>
      <c r="C521" s="116" t="s">
        <v>3100</v>
      </c>
      <c r="D521" t="s">
        <v>634</v>
      </c>
      <c r="E521" s="182" t="s">
        <v>3101</v>
      </c>
      <c r="F521" s="121" t="s">
        <v>2042</v>
      </c>
      <c r="G521" s="121" t="s">
        <v>376</v>
      </c>
      <c r="H521" s="116">
        <v>420</v>
      </c>
      <c r="I521" s="116" t="s">
        <v>352</v>
      </c>
      <c r="J521" s="116" t="s">
        <v>346</v>
      </c>
      <c r="K521" s="116">
        <v>25</v>
      </c>
      <c r="L521" s="116">
        <v>3</v>
      </c>
      <c r="M521" s="116" t="s">
        <v>489</v>
      </c>
      <c r="N521" s="116" t="s">
        <v>378</v>
      </c>
      <c r="O521"/>
      <c r="P521" s="116" t="s">
        <v>2195</v>
      </c>
      <c r="Q521" s="137" t="s">
        <v>349</v>
      </c>
      <c r="R521" s="137">
        <v>12</v>
      </c>
      <c r="S521" s="135">
        <v>36</v>
      </c>
      <c r="T521" s="135" t="s">
        <v>348</v>
      </c>
      <c r="U521" s="136" t="s">
        <v>489</v>
      </c>
      <c r="V521" s="136" t="s">
        <v>349</v>
      </c>
      <c r="W521" s="136" t="s">
        <v>349</v>
      </c>
      <c r="X521" s="136" t="s">
        <v>349</v>
      </c>
      <c r="Y521" s="136"/>
    </row>
    <row r="522" spans="1:25" ht="15.75" customHeight="1">
      <c r="A522" s="116" t="s">
        <v>612</v>
      </c>
      <c r="B522" s="116" t="s">
        <v>370</v>
      </c>
      <c r="C522" s="116" t="s">
        <v>3102</v>
      </c>
      <c r="D522" t="s">
        <v>635</v>
      </c>
      <c r="E522" s="182" t="s">
        <v>3103</v>
      </c>
      <c r="F522" s="121" t="s">
        <v>2042</v>
      </c>
      <c r="G522" s="121" t="s">
        <v>617</v>
      </c>
      <c r="H522" s="116">
        <v>420</v>
      </c>
      <c r="I522" s="116" t="s">
        <v>352</v>
      </c>
      <c r="J522" s="116" t="s">
        <v>346</v>
      </c>
      <c r="K522" s="116">
        <v>25</v>
      </c>
      <c r="L522" s="116">
        <v>3</v>
      </c>
      <c r="M522" s="116" t="s">
        <v>489</v>
      </c>
      <c r="N522" s="116" t="s">
        <v>378</v>
      </c>
      <c r="O522" t="s">
        <v>489</v>
      </c>
      <c r="P522" s="116" t="s">
        <v>3059</v>
      </c>
      <c r="Q522" s="137" t="s">
        <v>349</v>
      </c>
      <c r="R522" s="137">
        <v>12</v>
      </c>
      <c r="S522" s="135">
        <v>12</v>
      </c>
      <c r="T522" s="135" t="s">
        <v>348</v>
      </c>
      <c r="U522" s="136" t="s">
        <v>489</v>
      </c>
      <c r="V522" s="136" t="s">
        <v>349</v>
      </c>
      <c r="W522" s="136" t="s">
        <v>349</v>
      </c>
      <c r="X522" s="136" t="s">
        <v>349</v>
      </c>
      <c r="Y522" s="136"/>
    </row>
    <row r="523" spans="1:25" ht="12" customHeight="1">
      <c r="A523" s="116" t="s">
        <v>612</v>
      </c>
      <c r="B523" s="116" t="s">
        <v>370</v>
      </c>
      <c r="C523" s="116" t="s">
        <v>3104</v>
      </c>
      <c r="D523" t="s">
        <v>636</v>
      </c>
      <c r="E523" s="182" t="s">
        <v>3105</v>
      </c>
      <c r="F523" s="121" t="s">
        <v>2042</v>
      </c>
      <c r="G523" s="121" t="s">
        <v>617</v>
      </c>
      <c r="H523" s="116">
        <v>420</v>
      </c>
      <c r="I523" s="116" t="s">
        <v>352</v>
      </c>
      <c r="J523" s="116" t="s">
        <v>346</v>
      </c>
      <c r="K523" s="116">
        <v>25</v>
      </c>
      <c r="L523" s="116">
        <v>3</v>
      </c>
      <c r="M523" s="116" t="s">
        <v>489</v>
      </c>
      <c r="N523" s="116" t="s">
        <v>378</v>
      </c>
      <c r="O523" t="s">
        <v>489</v>
      </c>
      <c r="P523" s="116" t="s">
        <v>3059</v>
      </c>
      <c r="Q523" s="137" t="s">
        <v>349</v>
      </c>
      <c r="R523" s="137">
        <v>12</v>
      </c>
      <c r="S523" s="135">
        <v>12</v>
      </c>
      <c r="T523" s="135" t="s">
        <v>348</v>
      </c>
      <c r="U523" s="136" t="s">
        <v>489</v>
      </c>
      <c r="V523" s="136" t="s">
        <v>349</v>
      </c>
      <c r="W523" s="136" t="s">
        <v>349</v>
      </c>
      <c r="X523" s="136" t="s">
        <v>349</v>
      </c>
      <c r="Y523" s="136"/>
    </row>
    <row r="524" spans="1:25" ht="12" customHeight="1">
      <c r="A524" s="116" t="s">
        <v>612</v>
      </c>
      <c r="B524" s="116" t="s">
        <v>370</v>
      </c>
      <c r="C524" s="116" t="s">
        <v>3106</v>
      </c>
      <c r="D524" t="s">
        <v>637</v>
      </c>
      <c r="E524" s="182" t="s">
        <v>3107</v>
      </c>
      <c r="F524" s="121" t="s">
        <v>2042</v>
      </c>
      <c r="G524" s="121" t="s">
        <v>617</v>
      </c>
      <c r="H524" s="116">
        <v>420</v>
      </c>
      <c r="I524" s="116" t="s">
        <v>352</v>
      </c>
      <c r="J524" s="116" t="s">
        <v>346</v>
      </c>
      <c r="K524" s="116">
        <v>25</v>
      </c>
      <c r="L524" s="116">
        <v>3</v>
      </c>
      <c r="M524" s="116" t="s">
        <v>489</v>
      </c>
      <c r="N524" s="116" t="s">
        <v>378</v>
      </c>
      <c r="O524" t="s">
        <v>489</v>
      </c>
      <c r="P524" s="116" t="s">
        <v>3059</v>
      </c>
      <c r="Q524" s="137" t="s">
        <v>349</v>
      </c>
      <c r="R524" s="137">
        <v>12</v>
      </c>
      <c r="S524" s="135">
        <v>12</v>
      </c>
      <c r="T524" s="135" t="s">
        <v>348</v>
      </c>
      <c r="U524" s="136" t="s">
        <v>489</v>
      </c>
      <c r="V524" s="136" t="s">
        <v>349</v>
      </c>
      <c r="W524" s="136" t="s">
        <v>349</v>
      </c>
      <c r="X524" s="136" t="s">
        <v>349</v>
      </c>
      <c r="Y524" s="136"/>
    </row>
    <row r="525" spans="1:25" ht="12" customHeight="1">
      <c r="A525" s="116" t="s">
        <v>612</v>
      </c>
      <c r="B525" s="116" t="s">
        <v>370</v>
      </c>
      <c r="C525" s="116" t="s">
        <v>3108</v>
      </c>
      <c r="D525"/>
      <c r="E525" s="182" t="s">
        <v>3109</v>
      </c>
      <c r="F525" s="121" t="s">
        <v>2042</v>
      </c>
      <c r="G525" s="121" t="s">
        <v>2202</v>
      </c>
      <c r="H525" s="116">
        <v>420</v>
      </c>
      <c r="I525" s="116" t="s">
        <v>352</v>
      </c>
      <c r="J525" s="116" t="s">
        <v>346</v>
      </c>
      <c r="K525" s="116">
        <v>25</v>
      </c>
      <c r="L525" s="116">
        <v>5</v>
      </c>
      <c r="M525" s="116" t="s">
        <v>489</v>
      </c>
      <c r="N525" s="116" t="s">
        <v>378</v>
      </c>
      <c r="O525" t="s">
        <v>489</v>
      </c>
      <c r="P525" s="116" t="s">
        <v>379</v>
      </c>
      <c r="Q525" s="116" t="s">
        <v>349</v>
      </c>
      <c r="R525" s="137">
        <v>12</v>
      </c>
      <c r="S525" s="135"/>
      <c r="T525" s="135" t="s">
        <v>348</v>
      </c>
      <c r="U525" s="136" t="s">
        <v>347</v>
      </c>
      <c r="V525" s="136" t="s">
        <v>349</v>
      </c>
      <c r="W525" s="136" t="s">
        <v>349</v>
      </c>
      <c r="X525" s="136" t="s">
        <v>349</v>
      </c>
      <c r="Y525" s="136"/>
    </row>
    <row r="526" spans="1:25" ht="15.75" customHeight="1">
      <c r="A526" s="116" t="s">
        <v>612</v>
      </c>
      <c r="B526" s="116" t="s">
        <v>370</v>
      </c>
      <c r="C526" s="116" t="s">
        <v>3110</v>
      </c>
      <c r="D526" t="s">
        <v>638</v>
      </c>
      <c r="E526" s="182" t="s">
        <v>3111</v>
      </c>
      <c r="F526" s="121" t="s">
        <v>2042</v>
      </c>
      <c r="G526" s="121" t="s">
        <v>617</v>
      </c>
      <c r="H526" s="116">
        <v>420</v>
      </c>
      <c r="I526" s="116" t="s">
        <v>352</v>
      </c>
      <c r="J526" s="116" t="s">
        <v>346</v>
      </c>
      <c r="K526" s="116">
        <v>25</v>
      </c>
      <c r="L526" s="116">
        <v>3</v>
      </c>
      <c r="M526" s="116" t="s">
        <v>489</v>
      </c>
      <c r="N526" s="116" t="s">
        <v>378</v>
      </c>
      <c r="O526" t="s">
        <v>489</v>
      </c>
      <c r="P526" s="116" t="s">
        <v>3059</v>
      </c>
      <c r="Q526" s="137" t="s">
        <v>349</v>
      </c>
      <c r="R526" s="137">
        <v>12</v>
      </c>
      <c r="S526" s="135">
        <v>12</v>
      </c>
      <c r="T526" s="135" t="s">
        <v>348</v>
      </c>
      <c r="U526" s="136" t="s">
        <v>489</v>
      </c>
      <c r="V526" s="136" t="s">
        <v>349</v>
      </c>
      <c r="W526" s="136" t="s">
        <v>349</v>
      </c>
      <c r="X526" s="136" t="s">
        <v>349</v>
      </c>
      <c r="Y526" s="136"/>
    </row>
    <row r="527" spans="1:25" ht="12" customHeight="1">
      <c r="A527" s="116" t="s">
        <v>612</v>
      </c>
      <c r="B527" s="116" t="s">
        <v>370</v>
      </c>
      <c r="C527" s="116" t="s">
        <v>3112</v>
      </c>
      <c r="D527"/>
      <c r="E527" s="182" t="s">
        <v>3113</v>
      </c>
      <c r="F527" s="121" t="s">
        <v>2668</v>
      </c>
      <c r="G527" s="121" t="s">
        <v>2895</v>
      </c>
      <c r="H527" s="116">
        <v>420</v>
      </c>
      <c r="I527" s="116" t="s">
        <v>352</v>
      </c>
      <c r="J527" s="116" t="s">
        <v>346</v>
      </c>
      <c r="K527" s="116">
        <v>25</v>
      </c>
      <c r="L527" s="116">
        <v>2</v>
      </c>
      <c r="M527" s="116" t="s">
        <v>489</v>
      </c>
      <c r="N527" s="116" t="s">
        <v>378</v>
      </c>
      <c r="O527"/>
      <c r="P527" s="116" t="s">
        <v>2195</v>
      </c>
      <c r="Q527" s="137" t="s">
        <v>349</v>
      </c>
      <c r="R527" s="137">
        <v>12</v>
      </c>
      <c r="S527" s="135"/>
      <c r="T527" s="135" t="s">
        <v>348</v>
      </c>
      <c r="U527" s="136" t="s">
        <v>347</v>
      </c>
      <c r="V527" s="136" t="s">
        <v>349</v>
      </c>
      <c r="W527" s="136" t="s">
        <v>349</v>
      </c>
      <c r="X527" s="136" t="s">
        <v>349</v>
      </c>
      <c r="Y527" s="136"/>
    </row>
    <row r="528" spans="1:25" ht="12" customHeight="1">
      <c r="A528" s="116" t="s">
        <v>612</v>
      </c>
      <c r="B528" s="116" t="s">
        <v>350</v>
      </c>
      <c r="C528" s="116" t="s">
        <v>3114</v>
      </c>
      <c r="D528"/>
      <c r="E528" s="182" t="s">
        <v>3115</v>
      </c>
      <c r="F528" s="121" t="s">
        <v>349</v>
      </c>
      <c r="G528" s="121" t="s">
        <v>622</v>
      </c>
      <c r="H528" s="116" t="s">
        <v>2079</v>
      </c>
      <c r="I528" s="116" t="s">
        <v>2079</v>
      </c>
      <c r="J528" s="116" t="s">
        <v>2079</v>
      </c>
      <c r="K528" s="116" t="s">
        <v>2079</v>
      </c>
      <c r="L528" s="116" t="s">
        <v>493</v>
      </c>
      <c r="M528" s="116" t="s">
        <v>2079</v>
      </c>
      <c r="N528" s="116" t="s">
        <v>2079</v>
      </c>
      <c r="O528"/>
      <c r="P528" s="116" t="s">
        <v>2079</v>
      </c>
      <c r="Q528" s="116" t="s">
        <v>2079</v>
      </c>
      <c r="R528" s="116" t="s">
        <v>2079</v>
      </c>
      <c r="S528" s="116" t="s">
        <v>2079</v>
      </c>
      <c r="T528" s="116" t="s">
        <v>2079</v>
      </c>
      <c r="U528" s="116" t="s">
        <v>2079</v>
      </c>
      <c r="V528" s="116" t="s">
        <v>2079</v>
      </c>
      <c r="W528" s="116" t="s">
        <v>2079</v>
      </c>
      <c r="X528" s="116" t="s">
        <v>2079</v>
      </c>
      <c r="Y528" s="136"/>
    </row>
    <row r="529" spans="1:25" ht="12" customHeight="1">
      <c r="A529" s="116" t="s">
        <v>612</v>
      </c>
      <c r="B529" s="116" t="s">
        <v>350</v>
      </c>
      <c r="C529" s="116" t="s">
        <v>3116</v>
      </c>
      <c r="D529"/>
      <c r="E529" s="182" t="s">
        <v>3117</v>
      </c>
      <c r="F529" s="121" t="s">
        <v>349</v>
      </c>
      <c r="G529" s="121" t="s">
        <v>623</v>
      </c>
      <c r="H529" s="116" t="s">
        <v>2079</v>
      </c>
      <c r="I529" s="116" t="s">
        <v>2079</v>
      </c>
      <c r="J529" s="116" t="s">
        <v>2079</v>
      </c>
      <c r="K529" s="116" t="s">
        <v>2079</v>
      </c>
      <c r="L529" s="116" t="s">
        <v>493</v>
      </c>
      <c r="M529" s="116" t="s">
        <v>2079</v>
      </c>
      <c r="N529" s="116" t="s">
        <v>2079</v>
      </c>
      <c r="O529"/>
      <c r="P529" s="116" t="s">
        <v>2079</v>
      </c>
      <c r="Q529" s="116" t="s">
        <v>2079</v>
      </c>
      <c r="R529" s="116" t="s">
        <v>2079</v>
      </c>
      <c r="S529" s="116" t="s">
        <v>2079</v>
      </c>
      <c r="T529" s="116" t="s">
        <v>2079</v>
      </c>
      <c r="U529" s="116" t="s">
        <v>2079</v>
      </c>
      <c r="V529" s="116" t="s">
        <v>2079</v>
      </c>
      <c r="W529" s="116" t="s">
        <v>2079</v>
      </c>
      <c r="X529" s="116" t="s">
        <v>2079</v>
      </c>
      <c r="Y529" s="136"/>
    </row>
    <row r="530" spans="1:25" ht="12" customHeight="1">
      <c r="A530" s="116" t="s">
        <v>612</v>
      </c>
      <c r="B530" s="116" t="s">
        <v>350</v>
      </c>
      <c r="C530" s="116" t="s">
        <v>3118</v>
      </c>
      <c r="D530" t="s">
        <v>639</v>
      </c>
      <c r="E530" s="182" t="s">
        <v>3119</v>
      </c>
      <c r="F530" s="121" t="s">
        <v>2042</v>
      </c>
      <c r="G530" s="121" t="s">
        <v>376</v>
      </c>
      <c r="H530" s="116">
        <v>280</v>
      </c>
      <c r="I530" s="116" t="s">
        <v>352</v>
      </c>
      <c r="J530" s="116" t="s">
        <v>346</v>
      </c>
      <c r="K530" s="116">
        <v>25</v>
      </c>
      <c r="L530" s="116">
        <v>5</v>
      </c>
      <c r="M530" s="116" t="s">
        <v>489</v>
      </c>
      <c r="N530" s="116" t="s">
        <v>378</v>
      </c>
      <c r="O530"/>
      <c r="P530" s="116" t="s">
        <v>353</v>
      </c>
      <c r="Q530" s="116" t="s">
        <v>349</v>
      </c>
      <c r="R530" s="137">
        <v>12</v>
      </c>
      <c r="S530" s="135">
        <v>12</v>
      </c>
      <c r="T530" s="135" t="s">
        <v>490</v>
      </c>
      <c r="U530" s="136" t="s">
        <v>489</v>
      </c>
      <c r="V530" s="136" t="s">
        <v>349</v>
      </c>
      <c r="W530" s="136" t="s">
        <v>349</v>
      </c>
      <c r="X530" s="136" t="s">
        <v>349</v>
      </c>
      <c r="Y530" s="136"/>
    </row>
    <row r="531" spans="1:25" ht="12" customHeight="1">
      <c r="A531" s="116" t="s">
        <v>612</v>
      </c>
      <c r="B531" s="116" t="s">
        <v>350</v>
      </c>
      <c r="C531" s="116" t="s">
        <v>3120</v>
      </c>
      <c r="D531" t="s">
        <v>640</v>
      </c>
      <c r="E531" s="182" t="s">
        <v>3121</v>
      </c>
      <c r="F531" s="121" t="s">
        <v>2042</v>
      </c>
      <c r="G531" s="121" t="s">
        <v>376</v>
      </c>
      <c r="H531" s="116">
        <v>280</v>
      </c>
      <c r="I531" s="116" t="s">
        <v>352</v>
      </c>
      <c r="J531" s="116" t="s">
        <v>346</v>
      </c>
      <c r="K531" s="116">
        <v>25</v>
      </c>
      <c r="L531" s="116">
        <v>5</v>
      </c>
      <c r="M531" s="116" t="s">
        <v>489</v>
      </c>
      <c r="N531" s="116" t="s">
        <v>378</v>
      </c>
      <c r="O531"/>
      <c r="P531" s="116" t="s">
        <v>353</v>
      </c>
      <c r="Q531" s="116" t="s">
        <v>349</v>
      </c>
      <c r="R531" s="137">
        <v>12</v>
      </c>
      <c r="S531" s="135">
        <v>12</v>
      </c>
      <c r="T531" s="135" t="s">
        <v>489</v>
      </c>
      <c r="U531" s="136" t="s">
        <v>489</v>
      </c>
      <c r="V531" s="136" t="s">
        <v>349</v>
      </c>
      <c r="W531" s="136" t="s">
        <v>349</v>
      </c>
      <c r="X531" s="136" t="s">
        <v>349</v>
      </c>
      <c r="Y531" s="136"/>
    </row>
    <row r="532" spans="1:25" ht="15.75" customHeight="1">
      <c r="A532" s="116" t="s">
        <v>612</v>
      </c>
      <c r="B532" s="116" t="s">
        <v>350</v>
      </c>
      <c r="C532" s="116" t="s">
        <v>3122</v>
      </c>
      <c r="D532" t="s">
        <v>641</v>
      </c>
      <c r="E532" s="182" t="s">
        <v>3123</v>
      </c>
      <c r="F532" s="121" t="s">
        <v>2042</v>
      </c>
      <c r="G532" s="121" t="s">
        <v>617</v>
      </c>
      <c r="H532" s="116">
        <v>300</v>
      </c>
      <c r="I532" s="116" t="s">
        <v>352</v>
      </c>
      <c r="J532" s="116" t="s">
        <v>346</v>
      </c>
      <c r="K532" s="116">
        <v>25</v>
      </c>
      <c r="L532" s="116">
        <v>3</v>
      </c>
      <c r="M532" s="116" t="s">
        <v>489</v>
      </c>
      <c r="N532" s="116" t="s">
        <v>378</v>
      </c>
      <c r="O532" t="s">
        <v>489</v>
      </c>
      <c r="P532" s="116" t="s">
        <v>3059</v>
      </c>
      <c r="Q532" s="116" t="s">
        <v>349</v>
      </c>
      <c r="R532" s="137">
        <v>12</v>
      </c>
      <c r="S532" s="135">
        <v>12</v>
      </c>
      <c r="T532" s="135" t="s">
        <v>490</v>
      </c>
      <c r="U532" s="136" t="s">
        <v>489</v>
      </c>
      <c r="V532" s="136" t="s">
        <v>349</v>
      </c>
      <c r="W532" s="136" t="s">
        <v>349</v>
      </c>
      <c r="X532" s="136" t="s">
        <v>349</v>
      </c>
      <c r="Y532" s="136"/>
    </row>
    <row r="533" spans="1:25" ht="12" customHeight="1">
      <c r="A533" s="116" t="s">
        <v>612</v>
      </c>
      <c r="B533" s="116" t="s">
        <v>350</v>
      </c>
      <c r="C533" s="116" t="s">
        <v>3124</v>
      </c>
      <c r="D533" t="s">
        <v>642</v>
      </c>
      <c r="E533" s="182" t="s">
        <v>3125</v>
      </c>
      <c r="F533" s="121" t="s">
        <v>2042</v>
      </c>
      <c r="G533" s="121" t="s">
        <v>617</v>
      </c>
      <c r="H533" s="116">
        <v>300</v>
      </c>
      <c r="I533" s="116" t="s">
        <v>352</v>
      </c>
      <c r="J533" s="116" t="s">
        <v>346</v>
      </c>
      <c r="K533" s="116">
        <v>25</v>
      </c>
      <c r="L533" s="116">
        <v>3</v>
      </c>
      <c r="M533" s="116" t="s">
        <v>489</v>
      </c>
      <c r="N533" s="116" t="s">
        <v>378</v>
      </c>
      <c r="O533" t="s">
        <v>489</v>
      </c>
      <c r="P533" s="116" t="s">
        <v>3059</v>
      </c>
      <c r="Q533" s="116" t="s">
        <v>349</v>
      </c>
      <c r="R533" s="137">
        <v>12</v>
      </c>
      <c r="S533" s="135">
        <v>12</v>
      </c>
      <c r="T533" s="135" t="s">
        <v>490</v>
      </c>
      <c r="U533" s="136" t="s">
        <v>489</v>
      </c>
      <c r="V533" s="136" t="s">
        <v>349</v>
      </c>
      <c r="W533" s="136" t="s">
        <v>349</v>
      </c>
      <c r="X533" s="136" t="s">
        <v>349</v>
      </c>
      <c r="Y533" s="136"/>
    </row>
    <row r="534" spans="1:25" ht="12" customHeight="1">
      <c r="A534" s="116" t="s">
        <v>612</v>
      </c>
      <c r="B534" s="116" t="s">
        <v>350</v>
      </c>
      <c r="C534" s="116" t="s">
        <v>3126</v>
      </c>
      <c r="D534" t="s">
        <v>643</v>
      </c>
      <c r="E534" s="182" t="s">
        <v>3127</v>
      </c>
      <c r="F534" s="121" t="s">
        <v>2042</v>
      </c>
      <c r="G534" s="121" t="s">
        <v>617</v>
      </c>
      <c r="H534" s="116">
        <v>300</v>
      </c>
      <c r="I534" s="116" t="s">
        <v>352</v>
      </c>
      <c r="J534" s="116" t="s">
        <v>346</v>
      </c>
      <c r="K534" s="116">
        <v>25</v>
      </c>
      <c r="L534" s="116">
        <v>3</v>
      </c>
      <c r="M534" s="116" t="s">
        <v>489</v>
      </c>
      <c r="N534" s="116" t="s">
        <v>378</v>
      </c>
      <c r="O534" t="s">
        <v>489</v>
      </c>
      <c r="P534" s="116" t="s">
        <v>3059</v>
      </c>
      <c r="Q534" s="116" t="s">
        <v>349</v>
      </c>
      <c r="R534" s="137">
        <v>12</v>
      </c>
      <c r="S534" s="135">
        <v>12</v>
      </c>
      <c r="T534" s="135" t="s">
        <v>490</v>
      </c>
      <c r="U534" s="136" t="s">
        <v>489</v>
      </c>
      <c r="V534" s="136" t="s">
        <v>349</v>
      </c>
      <c r="W534" s="136" t="s">
        <v>349</v>
      </c>
      <c r="X534" s="136" t="s">
        <v>349</v>
      </c>
      <c r="Y534" s="136"/>
    </row>
    <row r="535" spans="1:25" ht="12" customHeight="1">
      <c r="A535" s="116" t="s">
        <v>612</v>
      </c>
      <c r="B535" s="116" t="s">
        <v>343</v>
      </c>
      <c r="C535" s="116" t="s">
        <v>3128</v>
      </c>
      <c r="D535" t="s">
        <v>644</v>
      </c>
      <c r="E535" s="182" t="s">
        <v>3129</v>
      </c>
      <c r="F535" s="121" t="s">
        <v>2042</v>
      </c>
      <c r="G535" s="121" t="s">
        <v>617</v>
      </c>
      <c r="H535" s="116">
        <v>300</v>
      </c>
      <c r="I535" s="116" t="s">
        <v>352</v>
      </c>
      <c r="J535" s="116" t="s">
        <v>346</v>
      </c>
      <c r="K535" s="116">
        <v>25</v>
      </c>
      <c r="L535" s="116">
        <v>3</v>
      </c>
      <c r="M535" s="116" t="s">
        <v>489</v>
      </c>
      <c r="N535" s="116" t="s">
        <v>378</v>
      </c>
      <c r="O535" t="s">
        <v>489</v>
      </c>
      <c r="P535" s="116" t="s">
        <v>3059</v>
      </c>
      <c r="Q535" s="116" t="s">
        <v>349</v>
      </c>
      <c r="R535" s="137">
        <v>12</v>
      </c>
      <c r="S535" s="135">
        <v>12</v>
      </c>
      <c r="T535" s="135" t="s">
        <v>490</v>
      </c>
      <c r="U535" s="136" t="s">
        <v>489</v>
      </c>
      <c r="V535" s="136" t="s">
        <v>349</v>
      </c>
      <c r="W535" s="136" t="s">
        <v>349</v>
      </c>
      <c r="X535" s="136" t="s">
        <v>349</v>
      </c>
      <c r="Y535" s="136"/>
    </row>
    <row r="536" spans="1:25" ht="15.75" customHeight="1">
      <c r="A536" s="116" t="s">
        <v>612</v>
      </c>
      <c r="B536" s="116" t="s">
        <v>343</v>
      </c>
      <c r="C536" s="116" t="s">
        <v>3130</v>
      </c>
      <c r="D536" t="s">
        <v>645</v>
      </c>
      <c r="E536" s="182" t="s">
        <v>3131</v>
      </c>
      <c r="F536" s="121" t="s">
        <v>2042</v>
      </c>
      <c r="G536" s="121" t="s">
        <v>2439</v>
      </c>
      <c r="H536" s="116">
        <v>280</v>
      </c>
      <c r="I536" s="116" t="s">
        <v>345</v>
      </c>
      <c r="J536" s="116" t="s">
        <v>346</v>
      </c>
      <c r="K536" s="116">
        <v>25</v>
      </c>
      <c r="L536" s="116">
        <v>5</v>
      </c>
      <c r="M536" s="116" t="s">
        <v>489</v>
      </c>
      <c r="N536" s="116" t="s">
        <v>378</v>
      </c>
      <c r="O536"/>
      <c r="P536" s="116" t="s">
        <v>2043</v>
      </c>
      <c r="Q536" s="116" t="s">
        <v>349</v>
      </c>
      <c r="R536" s="137">
        <v>12</v>
      </c>
      <c r="S536" s="135">
        <v>12</v>
      </c>
      <c r="T536" s="135" t="s">
        <v>490</v>
      </c>
      <c r="U536" s="136" t="s">
        <v>489</v>
      </c>
      <c r="V536" s="136" t="s">
        <v>349</v>
      </c>
      <c r="W536" s="136" t="s">
        <v>349</v>
      </c>
      <c r="X536" s="136" t="s">
        <v>349</v>
      </c>
      <c r="Y536" s="136"/>
    </row>
    <row r="537" spans="1:25" ht="12" customHeight="1">
      <c r="A537" s="116" t="s">
        <v>612</v>
      </c>
      <c r="B537" s="116" t="s">
        <v>343</v>
      </c>
      <c r="C537" s="116" t="s">
        <v>3132</v>
      </c>
      <c r="D537" t="s">
        <v>646</v>
      </c>
      <c r="E537" s="182" t="s">
        <v>3133</v>
      </c>
      <c r="F537" s="121" t="s">
        <v>2635</v>
      </c>
      <c r="G537" s="121" t="s">
        <v>511</v>
      </c>
      <c r="H537" s="116">
        <v>280</v>
      </c>
      <c r="I537" s="116" t="s">
        <v>352</v>
      </c>
      <c r="J537" s="116" t="s">
        <v>346</v>
      </c>
      <c r="K537" s="116">
        <v>25</v>
      </c>
      <c r="L537" s="116">
        <v>3</v>
      </c>
      <c r="M537" s="116" t="s">
        <v>489</v>
      </c>
      <c r="N537" s="116" t="s">
        <v>378</v>
      </c>
      <c r="O537"/>
      <c r="P537" s="116" t="s">
        <v>349</v>
      </c>
      <c r="Q537" s="137">
        <v>2.5</v>
      </c>
      <c r="R537" s="137">
        <v>12</v>
      </c>
      <c r="S537" s="135">
        <v>12</v>
      </c>
      <c r="T537" s="135" t="s">
        <v>490</v>
      </c>
      <c r="U537" s="136" t="s">
        <v>489</v>
      </c>
      <c r="V537" s="136" t="s">
        <v>349</v>
      </c>
      <c r="W537" s="136" t="s">
        <v>349</v>
      </c>
      <c r="X537" s="136" t="s">
        <v>349</v>
      </c>
      <c r="Y537" s="136"/>
    </row>
    <row r="538" spans="1:25" ht="12" customHeight="1">
      <c r="A538" s="116" t="s">
        <v>612</v>
      </c>
      <c r="B538" s="116" t="s">
        <v>343</v>
      </c>
      <c r="C538" s="116" t="s">
        <v>3134</v>
      </c>
      <c r="D538" t="s">
        <v>646</v>
      </c>
      <c r="E538" s="182" t="s">
        <v>3135</v>
      </c>
      <c r="F538" s="121" t="s">
        <v>2635</v>
      </c>
      <c r="G538" s="121" t="s">
        <v>511</v>
      </c>
      <c r="H538" s="116">
        <v>280</v>
      </c>
      <c r="I538" s="116" t="s">
        <v>352</v>
      </c>
      <c r="J538" s="116" t="s">
        <v>346</v>
      </c>
      <c r="K538" s="116">
        <v>25</v>
      </c>
      <c r="L538" s="116">
        <v>3</v>
      </c>
      <c r="M538" s="116" t="s">
        <v>489</v>
      </c>
      <c r="N538" s="116" t="s">
        <v>378</v>
      </c>
      <c r="O538"/>
      <c r="P538" s="116" t="s">
        <v>349</v>
      </c>
      <c r="Q538" s="137">
        <v>2.5</v>
      </c>
      <c r="R538" s="137">
        <v>12</v>
      </c>
      <c r="S538" s="135">
        <v>12</v>
      </c>
      <c r="T538" s="135" t="s">
        <v>490</v>
      </c>
      <c r="U538" s="136" t="s">
        <v>489</v>
      </c>
      <c r="V538" s="136" t="s">
        <v>349</v>
      </c>
      <c r="W538" s="136" t="s">
        <v>349</v>
      </c>
      <c r="X538" s="136" t="s">
        <v>349</v>
      </c>
      <c r="Y538" s="136"/>
    </row>
    <row r="539" spans="1:25" ht="12" customHeight="1">
      <c r="A539" s="116" t="s">
        <v>612</v>
      </c>
      <c r="B539" s="116" t="s">
        <v>343</v>
      </c>
      <c r="C539" s="116" t="s">
        <v>3136</v>
      </c>
      <c r="D539" t="s">
        <v>647</v>
      </c>
      <c r="E539" s="182" t="s">
        <v>3137</v>
      </c>
      <c r="F539" s="121" t="s">
        <v>2042</v>
      </c>
      <c r="G539" s="121" t="s">
        <v>376</v>
      </c>
      <c r="H539" s="116">
        <v>280</v>
      </c>
      <c r="I539" s="116" t="s">
        <v>345</v>
      </c>
      <c r="J539" s="116" t="s">
        <v>346</v>
      </c>
      <c r="K539" s="116">
        <v>25</v>
      </c>
      <c r="L539" s="116">
        <v>2</v>
      </c>
      <c r="M539" s="116" t="s">
        <v>489</v>
      </c>
      <c r="N539" s="116" t="s">
        <v>378</v>
      </c>
      <c r="O539"/>
      <c r="P539" s="116" t="s">
        <v>353</v>
      </c>
      <c r="Q539" s="137" t="s">
        <v>349</v>
      </c>
      <c r="R539" s="137">
        <v>12</v>
      </c>
      <c r="S539" s="135">
        <v>12</v>
      </c>
      <c r="T539" s="135" t="s">
        <v>490</v>
      </c>
      <c r="U539" s="136" t="s">
        <v>489</v>
      </c>
      <c r="V539" s="136" t="s">
        <v>349</v>
      </c>
      <c r="W539" s="136" t="s">
        <v>349</v>
      </c>
      <c r="X539" s="136" t="s">
        <v>349</v>
      </c>
      <c r="Y539" s="136"/>
    </row>
    <row r="540" spans="1:25" ht="15.75" customHeight="1">
      <c r="A540" s="116" t="s">
        <v>612</v>
      </c>
      <c r="B540" s="116" t="s">
        <v>343</v>
      </c>
      <c r="C540" s="116" t="s">
        <v>3138</v>
      </c>
      <c r="D540" t="s">
        <v>648</v>
      </c>
      <c r="E540" s="182" t="s">
        <v>3139</v>
      </c>
      <c r="F540" s="121" t="s">
        <v>2042</v>
      </c>
      <c r="G540" s="121" t="s">
        <v>376</v>
      </c>
      <c r="H540" s="116">
        <v>280</v>
      </c>
      <c r="I540" s="116" t="s">
        <v>345</v>
      </c>
      <c r="J540" s="116" t="s">
        <v>346</v>
      </c>
      <c r="K540" s="116">
        <v>25</v>
      </c>
      <c r="L540" s="116">
        <v>2</v>
      </c>
      <c r="M540" s="116" t="s">
        <v>489</v>
      </c>
      <c r="N540" s="116" t="s">
        <v>378</v>
      </c>
      <c r="O540"/>
      <c r="P540" s="116" t="s">
        <v>353</v>
      </c>
      <c r="Q540" s="137" t="s">
        <v>349</v>
      </c>
      <c r="R540" s="137">
        <v>12</v>
      </c>
      <c r="S540" s="135">
        <v>12</v>
      </c>
      <c r="T540" s="135" t="s">
        <v>490</v>
      </c>
      <c r="U540" s="136" t="s">
        <v>489</v>
      </c>
      <c r="V540" s="136" t="s">
        <v>349</v>
      </c>
      <c r="W540" s="136" t="s">
        <v>349</v>
      </c>
      <c r="X540" s="136" t="s">
        <v>349</v>
      </c>
      <c r="Y540" s="136"/>
    </row>
    <row r="541" spans="1:25" ht="12" customHeight="1">
      <c r="A541" s="116" t="s">
        <v>612</v>
      </c>
      <c r="B541" s="116" t="s">
        <v>343</v>
      </c>
      <c r="C541" s="116" t="s">
        <v>3140</v>
      </c>
      <c r="D541"/>
      <c r="E541" s="182" t="s">
        <v>3141</v>
      </c>
      <c r="F541" s="121" t="s">
        <v>2635</v>
      </c>
      <c r="G541" s="121" t="s">
        <v>521</v>
      </c>
      <c r="H541" s="116">
        <v>280</v>
      </c>
      <c r="I541" s="116" t="s">
        <v>352</v>
      </c>
      <c r="J541" s="116" t="s">
        <v>346</v>
      </c>
      <c r="K541" s="116">
        <v>25</v>
      </c>
      <c r="L541" s="116">
        <v>5</v>
      </c>
      <c r="M541" s="116" t="s">
        <v>489</v>
      </c>
      <c r="N541" s="116" t="s">
        <v>378</v>
      </c>
      <c r="O541"/>
      <c r="P541" s="116" t="s">
        <v>349</v>
      </c>
      <c r="Q541" s="137"/>
      <c r="R541" s="137">
        <v>12</v>
      </c>
      <c r="S541" s="135">
        <v>12</v>
      </c>
      <c r="T541" s="135" t="s">
        <v>490</v>
      </c>
      <c r="U541" s="136" t="s">
        <v>489</v>
      </c>
      <c r="V541" s="136" t="s">
        <v>349</v>
      </c>
      <c r="W541" s="136" t="s">
        <v>349</v>
      </c>
      <c r="X541" s="136" t="s">
        <v>349</v>
      </c>
      <c r="Y541" s="136"/>
    </row>
    <row r="542" spans="1:25" ht="12" customHeight="1">
      <c r="A542" s="116" t="s">
        <v>612</v>
      </c>
      <c r="B542" s="116" t="s">
        <v>343</v>
      </c>
      <c r="C542" s="116" t="s">
        <v>3142</v>
      </c>
      <c r="D542" t="s">
        <v>649</v>
      </c>
      <c r="E542" s="182" t="s">
        <v>3143</v>
      </c>
      <c r="F542" s="121" t="s">
        <v>2042</v>
      </c>
      <c r="G542" s="121" t="s">
        <v>376</v>
      </c>
      <c r="H542" s="116">
        <v>420</v>
      </c>
      <c r="I542" s="116" t="s">
        <v>345</v>
      </c>
      <c r="J542" s="116" t="s">
        <v>346</v>
      </c>
      <c r="K542" s="116">
        <v>25</v>
      </c>
      <c r="L542" s="116">
        <v>3</v>
      </c>
      <c r="M542" s="116" t="s">
        <v>489</v>
      </c>
      <c r="N542" s="116" t="s">
        <v>378</v>
      </c>
      <c r="O542"/>
      <c r="P542" s="116" t="s">
        <v>2195</v>
      </c>
      <c r="Q542" s="137" t="s">
        <v>349</v>
      </c>
      <c r="R542" s="137">
        <v>12</v>
      </c>
      <c r="S542" s="135">
        <v>12</v>
      </c>
      <c r="T542" s="135" t="s">
        <v>490</v>
      </c>
      <c r="U542" s="136" t="s">
        <v>489</v>
      </c>
      <c r="V542" s="136" t="s">
        <v>349</v>
      </c>
      <c r="W542" s="136" t="s">
        <v>349</v>
      </c>
      <c r="X542" s="136" t="s">
        <v>349</v>
      </c>
      <c r="Y542" s="136"/>
    </row>
    <row r="543" spans="1:25" ht="15.75" customHeight="1">
      <c r="A543" s="116" t="s">
        <v>612</v>
      </c>
      <c r="B543" s="116" t="s">
        <v>343</v>
      </c>
      <c r="C543" s="116" t="s">
        <v>3144</v>
      </c>
      <c r="D543" t="s">
        <v>650</v>
      </c>
      <c r="E543" s="182" t="s">
        <v>3145</v>
      </c>
      <c r="F543" s="121" t="s">
        <v>2042</v>
      </c>
      <c r="G543" s="121" t="s">
        <v>617</v>
      </c>
      <c r="H543" s="116">
        <v>420</v>
      </c>
      <c r="I543" s="116" t="s">
        <v>345</v>
      </c>
      <c r="J543" s="116" t="s">
        <v>346</v>
      </c>
      <c r="K543" s="116">
        <v>25</v>
      </c>
      <c r="L543" s="116">
        <v>3</v>
      </c>
      <c r="M543" s="116" t="s">
        <v>489</v>
      </c>
      <c r="N543" s="116" t="s">
        <v>378</v>
      </c>
      <c r="O543" t="s">
        <v>489</v>
      </c>
      <c r="P543" s="116" t="s">
        <v>3059</v>
      </c>
      <c r="Q543" s="137" t="s">
        <v>349</v>
      </c>
      <c r="R543" s="137">
        <v>12</v>
      </c>
      <c r="S543" s="135">
        <v>12</v>
      </c>
      <c r="T543" s="135" t="s">
        <v>490</v>
      </c>
      <c r="U543" s="136" t="s">
        <v>489</v>
      </c>
      <c r="V543" s="136" t="s">
        <v>349</v>
      </c>
      <c r="W543" s="136" t="s">
        <v>349</v>
      </c>
      <c r="X543" s="136" t="s">
        <v>349</v>
      </c>
      <c r="Y543" s="136"/>
    </row>
    <row r="544" spans="1:25" ht="12" customHeight="1">
      <c r="A544" s="116" t="s">
        <v>612</v>
      </c>
      <c r="B544" s="116" t="s">
        <v>343</v>
      </c>
      <c r="C544" s="116" t="s">
        <v>3146</v>
      </c>
      <c r="D544" t="s">
        <v>651</v>
      </c>
      <c r="E544" s="182" t="s">
        <v>3147</v>
      </c>
      <c r="F544" s="121" t="s">
        <v>2042</v>
      </c>
      <c r="G544" s="121" t="s">
        <v>617</v>
      </c>
      <c r="H544" s="116">
        <v>420</v>
      </c>
      <c r="I544" s="116" t="s">
        <v>345</v>
      </c>
      <c r="J544" s="116" t="s">
        <v>346</v>
      </c>
      <c r="K544" s="116">
        <v>25</v>
      </c>
      <c r="L544" s="116">
        <v>3</v>
      </c>
      <c r="M544" s="116" t="s">
        <v>489</v>
      </c>
      <c r="N544" s="116" t="s">
        <v>378</v>
      </c>
      <c r="O544" t="s">
        <v>489</v>
      </c>
      <c r="P544" s="116" t="s">
        <v>3059</v>
      </c>
      <c r="Q544" s="137" t="s">
        <v>349</v>
      </c>
      <c r="R544" s="137">
        <v>12</v>
      </c>
      <c r="S544" s="135">
        <v>12</v>
      </c>
      <c r="T544" s="135" t="s">
        <v>490</v>
      </c>
      <c r="U544" s="136" t="s">
        <v>489</v>
      </c>
      <c r="V544" s="136" t="s">
        <v>349</v>
      </c>
      <c r="W544" s="136" t="s">
        <v>349</v>
      </c>
      <c r="X544" s="136" t="s">
        <v>349</v>
      </c>
      <c r="Y544" s="136"/>
    </row>
    <row r="545" spans="1:25" ht="12" customHeight="1">
      <c r="A545" s="116" t="s">
        <v>612</v>
      </c>
      <c r="B545" s="116" t="s">
        <v>343</v>
      </c>
      <c r="C545" s="116" t="s">
        <v>3148</v>
      </c>
      <c r="D545" t="s">
        <v>652</v>
      </c>
      <c r="E545" s="182" t="s">
        <v>3149</v>
      </c>
      <c r="F545" s="121" t="s">
        <v>2042</v>
      </c>
      <c r="G545" s="121" t="s">
        <v>617</v>
      </c>
      <c r="H545" s="116">
        <v>420</v>
      </c>
      <c r="I545" s="116" t="s">
        <v>345</v>
      </c>
      <c r="J545" s="116" t="s">
        <v>346</v>
      </c>
      <c r="K545" s="116">
        <v>25</v>
      </c>
      <c r="L545" s="116">
        <v>3</v>
      </c>
      <c r="M545" s="116" t="s">
        <v>489</v>
      </c>
      <c r="N545" s="116" t="s">
        <v>378</v>
      </c>
      <c r="O545" t="s">
        <v>489</v>
      </c>
      <c r="P545" s="116" t="s">
        <v>3059</v>
      </c>
      <c r="Q545" s="137" t="s">
        <v>349</v>
      </c>
      <c r="R545" s="137">
        <v>12</v>
      </c>
      <c r="S545" s="135">
        <v>12</v>
      </c>
      <c r="T545" s="135" t="s">
        <v>490</v>
      </c>
      <c r="U545" s="136" t="s">
        <v>489</v>
      </c>
      <c r="V545" s="136" t="s">
        <v>349</v>
      </c>
      <c r="W545" s="136" t="s">
        <v>349</v>
      </c>
      <c r="X545" s="136" t="s">
        <v>349</v>
      </c>
      <c r="Y545" s="136"/>
    </row>
    <row r="546" spans="1:25" ht="12" customHeight="1">
      <c r="A546" s="116" t="s">
        <v>612</v>
      </c>
      <c r="B546" s="116" t="s">
        <v>343</v>
      </c>
      <c r="C546" s="116" t="s">
        <v>3150</v>
      </c>
      <c r="D546"/>
      <c r="E546" s="182" t="s">
        <v>3151</v>
      </c>
      <c r="F546" s="121" t="s">
        <v>2042</v>
      </c>
      <c r="G546" s="121" t="s">
        <v>2202</v>
      </c>
      <c r="H546" s="116">
        <v>420</v>
      </c>
      <c r="I546" s="116" t="s">
        <v>352</v>
      </c>
      <c r="J546" s="116" t="s">
        <v>346</v>
      </c>
      <c r="K546" s="116">
        <v>25</v>
      </c>
      <c r="L546" s="116">
        <v>5</v>
      </c>
      <c r="M546" s="116" t="s">
        <v>489</v>
      </c>
      <c r="N546" s="116" t="s">
        <v>378</v>
      </c>
      <c r="O546" t="s">
        <v>489</v>
      </c>
      <c r="P546" s="116" t="s">
        <v>379</v>
      </c>
      <c r="Q546" s="116" t="s">
        <v>349</v>
      </c>
      <c r="R546" s="137">
        <v>12</v>
      </c>
      <c r="S546" s="135">
        <v>12</v>
      </c>
      <c r="T546" s="135" t="s">
        <v>490</v>
      </c>
      <c r="U546" s="136" t="s">
        <v>489</v>
      </c>
      <c r="V546" s="136" t="s">
        <v>349</v>
      </c>
      <c r="W546" s="136" t="s">
        <v>349</v>
      </c>
      <c r="X546" s="136" t="s">
        <v>349</v>
      </c>
      <c r="Y546" s="136"/>
    </row>
    <row r="547" spans="1:25" ht="15.75" customHeight="1">
      <c r="A547" s="116" t="s">
        <v>612</v>
      </c>
      <c r="B547" s="116" t="s">
        <v>343</v>
      </c>
      <c r="C547" s="116" t="s">
        <v>3152</v>
      </c>
      <c r="D547" t="s">
        <v>653</v>
      </c>
      <c r="E547" s="182" t="s">
        <v>3153</v>
      </c>
      <c r="F547" s="121" t="s">
        <v>2042</v>
      </c>
      <c r="G547" s="121" t="s">
        <v>617</v>
      </c>
      <c r="H547" s="116">
        <v>420</v>
      </c>
      <c r="I547" s="116" t="s">
        <v>352</v>
      </c>
      <c r="J547" s="116" t="s">
        <v>346</v>
      </c>
      <c r="K547" s="116">
        <v>25</v>
      </c>
      <c r="L547" s="116">
        <v>3</v>
      </c>
      <c r="M547" s="116" t="s">
        <v>489</v>
      </c>
      <c r="N547" s="116" t="s">
        <v>378</v>
      </c>
      <c r="O547" t="s">
        <v>489</v>
      </c>
      <c r="P547" s="116" t="s">
        <v>3059</v>
      </c>
      <c r="Q547" s="137" t="s">
        <v>349</v>
      </c>
      <c r="R547" s="137">
        <v>12</v>
      </c>
      <c r="S547" s="135">
        <v>12</v>
      </c>
      <c r="T547" s="135" t="s">
        <v>490</v>
      </c>
      <c r="U547" s="136" t="s">
        <v>489</v>
      </c>
      <c r="V547" s="136" t="s">
        <v>349</v>
      </c>
      <c r="W547" s="136" t="s">
        <v>349</v>
      </c>
      <c r="X547" s="136" t="s">
        <v>349</v>
      </c>
      <c r="Y547" s="136"/>
    </row>
    <row r="548" spans="1:25" ht="12" customHeight="1">
      <c r="A548" s="116" t="s">
        <v>612</v>
      </c>
      <c r="B548" s="116" t="s">
        <v>343</v>
      </c>
      <c r="C548" s="116" t="s">
        <v>3154</v>
      </c>
      <c r="D548"/>
      <c r="E548" s="182" t="s">
        <v>3155</v>
      </c>
      <c r="F548" s="121" t="s">
        <v>2668</v>
      </c>
      <c r="G548" s="121" t="s">
        <v>2895</v>
      </c>
      <c r="H548" s="116">
        <v>420</v>
      </c>
      <c r="I548" s="116" t="s">
        <v>352</v>
      </c>
      <c r="J548" s="116" t="s">
        <v>346</v>
      </c>
      <c r="K548" s="116">
        <v>25</v>
      </c>
      <c r="L548" s="116">
        <v>2</v>
      </c>
      <c r="M548" s="116" t="s">
        <v>489</v>
      </c>
      <c r="N548" s="116" t="s">
        <v>378</v>
      </c>
      <c r="O548"/>
      <c r="P548" s="116" t="s">
        <v>2195</v>
      </c>
      <c r="Q548" s="116" t="s">
        <v>349</v>
      </c>
      <c r="R548" s="137"/>
      <c r="S548" s="135"/>
      <c r="T548" s="135"/>
      <c r="U548" s="136"/>
      <c r="V548" s="136" t="s">
        <v>349</v>
      </c>
      <c r="W548" s="136" t="s">
        <v>349</v>
      </c>
      <c r="X548" s="136" t="s">
        <v>349</v>
      </c>
      <c r="Y548" s="136"/>
    </row>
    <row r="549" spans="1:25" ht="12" customHeight="1">
      <c r="A549" s="116" t="s">
        <v>612</v>
      </c>
      <c r="B549" s="116" t="s">
        <v>350</v>
      </c>
      <c r="C549" s="116" t="s">
        <v>3156</v>
      </c>
      <c r="D549"/>
      <c r="E549" s="182" t="s">
        <v>3157</v>
      </c>
      <c r="F549" s="121" t="s">
        <v>349</v>
      </c>
      <c r="G549" s="121" t="s">
        <v>622</v>
      </c>
      <c r="H549" s="116" t="s">
        <v>2079</v>
      </c>
      <c r="I549" s="116" t="s">
        <v>2079</v>
      </c>
      <c r="J549" s="116" t="s">
        <v>2079</v>
      </c>
      <c r="K549" s="116" t="s">
        <v>2079</v>
      </c>
      <c r="L549" s="116" t="s">
        <v>493</v>
      </c>
      <c r="M549" s="116" t="s">
        <v>2079</v>
      </c>
      <c r="N549" s="116" t="s">
        <v>2079</v>
      </c>
      <c r="O549"/>
      <c r="P549" s="116" t="s">
        <v>2079</v>
      </c>
      <c r="Q549" s="116" t="s">
        <v>2079</v>
      </c>
      <c r="R549" s="116" t="s">
        <v>2079</v>
      </c>
      <c r="S549" s="116" t="s">
        <v>2079</v>
      </c>
      <c r="T549" s="116" t="s">
        <v>2079</v>
      </c>
      <c r="U549" s="116" t="s">
        <v>2079</v>
      </c>
      <c r="V549" s="116" t="s">
        <v>2079</v>
      </c>
      <c r="W549" s="116" t="s">
        <v>2079</v>
      </c>
      <c r="X549" s="116" t="s">
        <v>2079</v>
      </c>
      <c r="Y549" s="136"/>
    </row>
    <row r="550" spans="1:25" ht="15.75" customHeight="1">
      <c r="A550" s="116" t="s">
        <v>612</v>
      </c>
      <c r="B550" s="116" t="s">
        <v>350</v>
      </c>
      <c r="C550" s="116" t="s">
        <v>3158</v>
      </c>
      <c r="D550" t="s">
        <v>654</v>
      </c>
      <c r="E550" s="182" t="s">
        <v>3159</v>
      </c>
      <c r="F550" s="121" t="s">
        <v>2042</v>
      </c>
      <c r="G550" s="121" t="s">
        <v>376</v>
      </c>
      <c r="H550" s="116">
        <v>280</v>
      </c>
      <c r="I550" s="116" t="s">
        <v>352</v>
      </c>
      <c r="J550" s="116" t="s">
        <v>346</v>
      </c>
      <c r="K550" s="116">
        <v>25</v>
      </c>
      <c r="L550" s="116">
        <v>5</v>
      </c>
      <c r="M550" s="116" t="s">
        <v>489</v>
      </c>
      <c r="N550" s="116" t="s">
        <v>378</v>
      </c>
      <c r="O550"/>
      <c r="P550" s="116" t="s">
        <v>353</v>
      </c>
      <c r="Q550" s="116" t="s">
        <v>349</v>
      </c>
      <c r="R550" s="137">
        <v>12</v>
      </c>
      <c r="S550" s="137">
        <v>12</v>
      </c>
      <c r="T550" s="135" t="s">
        <v>490</v>
      </c>
      <c r="U550" s="135" t="s">
        <v>489</v>
      </c>
      <c r="V550" s="136" t="s">
        <v>349</v>
      </c>
      <c r="W550" s="136" t="s">
        <v>349</v>
      </c>
      <c r="X550" s="136" t="s">
        <v>349</v>
      </c>
      <c r="Y550" s="136"/>
    </row>
    <row r="551" spans="1:25" ht="12" customHeight="1">
      <c r="A551" s="116" t="s">
        <v>612</v>
      </c>
      <c r="B551" s="116" t="s">
        <v>350</v>
      </c>
      <c r="C551" s="116" t="s">
        <v>3160</v>
      </c>
      <c r="D551" t="s">
        <v>655</v>
      </c>
      <c r="E551" s="182" t="s">
        <v>3161</v>
      </c>
      <c r="F551" s="121" t="s">
        <v>2042</v>
      </c>
      <c r="G551" s="121" t="s">
        <v>376</v>
      </c>
      <c r="H551" s="116">
        <v>280</v>
      </c>
      <c r="I551" s="116" t="s">
        <v>352</v>
      </c>
      <c r="J551" s="116" t="s">
        <v>346</v>
      </c>
      <c r="K551" s="116">
        <v>25</v>
      </c>
      <c r="L551" s="116">
        <v>5</v>
      </c>
      <c r="M551" s="116" t="s">
        <v>489</v>
      </c>
      <c r="N551" s="116" t="s">
        <v>378</v>
      </c>
      <c r="O551"/>
      <c r="P551" s="116" t="s">
        <v>353</v>
      </c>
      <c r="Q551" s="116" t="s">
        <v>349</v>
      </c>
      <c r="R551" s="137">
        <v>12</v>
      </c>
      <c r="S551" s="137">
        <v>12</v>
      </c>
      <c r="T551" s="135" t="s">
        <v>489</v>
      </c>
      <c r="U551" s="135" t="s">
        <v>489</v>
      </c>
      <c r="V551" s="136" t="s">
        <v>349</v>
      </c>
      <c r="W551" s="136" t="s">
        <v>349</v>
      </c>
      <c r="X551" s="136" t="s">
        <v>349</v>
      </c>
      <c r="Y551" s="136"/>
    </row>
    <row r="552" spans="1:25" ht="12" customHeight="1">
      <c r="A552" s="116" t="s">
        <v>612</v>
      </c>
      <c r="B552" s="116" t="s">
        <v>350</v>
      </c>
      <c r="C552" s="116" t="s">
        <v>3162</v>
      </c>
      <c r="D552"/>
      <c r="E552" s="182" t="s">
        <v>3163</v>
      </c>
      <c r="F552" s="121" t="s">
        <v>2042</v>
      </c>
      <c r="G552" s="121" t="s">
        <v>2900</v>
      </c>
      <c r="H552" s="116">
        <v>280</v>
      </c>
      <c r="I552" s="116" t="s">
        <v>352</v>
      </c>
      <c r="J552" s="116" t="s">
        <v>346</v>
      </c>
      <c r="K552" s="116">
        <v>25</v>
      </c>
      <c r="L552" s="116">
        <v>2</v>
      </c>
      <c r="M552" s="116" t="s">
        <v>489</v>
      </c>
      <c r="N552" s="116" t="s">
        <v>378</v>
      </c>
      <c r="O552" t="s">
        <v>489</v>
      </c>
      <c r="P552" s="116" t="s">
        <v>379</v>
      </c>
      <c r="Q552" s="116" t="s">
        <v>349</v>
      </c>
      <c r="R552" s="137">
        <v>12</v>
      </c>
      <c r="S552" s="137">
        <v>12</v>
      </c>
      <c r="T552" s="135" t="s">
        <v>490</v>
      </c>
      <c r="U552" s="135" t="s">
        <v>489</v>
      </c>
      <c r="V552" s="136" t="s">
        <v>349</v>
      </c>
      <c r="W552" s="136" t="s">
        <v>349</v>
      </c>
      <c r="X552" s="136" t="s">
        <v>349</v>
      </c>
      <c r="Y552" s="136"/>
    </row>
    <row r="553" spans="1:25" ht="12" customHeight="1">
      <c r="A553" s="116" t="s">
        <v>612</v>
      </c>
      <c r="B553" s="116" t="s">
        <v>343</v>
      </c>
      <c r="C553" s="116" t="s">
        <v>3164</v>
      </c>
      <c r="D553" t="s">
        <v>656</v>
      </c>
      <c r="E553" s="182" t="s">
        <v>3165</v>
      </c>
      <c r="F553" s="121" t="s">
        <v>2042</v>
      </c>
      <c r="G553" s="121" t="s">
        <v>617</v>
      </c>
      <c r="H553" s="116">
        <v>420</v>
      </c>
      <c r="I553" s="116" t="s">
        <v>352</v>
      </c>
      <c r="J553" s="116" t="s">
        <v>346</v>
      </c>
      <c r="K553" s="116">
        <v>25</v>
      </c>
      <c r="L553" s="116">
        <v>3</v>
      </c>
      <c r="M553" s="116" t="s">
        <v>489</v>
      </c>
      <c r="N553" s="116" t="s">
        <v>378</v>
      </c>
      <c r="O553" t="s">
        <v>489</v>
      </c>
      <c r="P553" s="116" t="s">
        <v>3059</v>
      </c>
      <c r="Q553" s="116" t="s">
        <v>349</v>
      </c>
      <c r="R553" s="137">
        <v>12</v>
      </c>
      <c r="S553" s="137">
        <v>12</v>
      </c>
      <c r="T553" s="135" t="s">
        <v>490</v>
      </c>
      <c r="U553" s="136" t="s">
        <v>489</v>
      </c>
      <c r="V553" s="136" t="s">
        <v>349</v>
      </c>
      <c r="W553" s="136" t="s">
        <v>349</v>
      </c>
      <c r="X553" s="136" t="s">
        <v>349</v>
      </c>
      <c r="Y553" s="136"/>
    </row>
    <row r="554" spans="1:25" ht="15.75" customHeight="1">
      <c r="A554" s="116" t="s">
        <v>612</v>
      </c>
      <c r="B554" s="116" t="s">
        <v>343</v>
      </c>
      <c r="C554" s="116" t="s">
        <v>3166</v>
      </c>
      <c r="D554" t="s">
        <v>657</v>
      </c>
      <c r="E554" s="182" t="s">
        <v>3167</v>
      </c>
      <c r="F554" s="121" t="s">
        <v>2042</v>
      </c>
      <c r="G554" s="121" t="s">
        <v>617</v>
      </c>
      <c r="H554" s="116">
        <v>420</v>
      </c>
      <c r="I554" s="116" t="s">
        <v>352</v>
      </c>
      <c r="J554" s="116" t="s">
        <v>346</v>
      </c>
      <c r="K554" s="116">
        <v>25</v>
      </c>
      <c r="L554" s="116">
        <v>3</v>
      </c>
      <c r="M554" s="116" t="s">
        <v>489</v>
      </c>
      <c r="N554" s="116" t="s">
        <v>378</v>
      </c>
      <c r="O554" t="s">
        <v>489</v>
      </c>
      <c r="P554" s="116" t="s">
        <v>3059</v>
      </c>
      <c r="Q554" s="116" t="s">
        <v>349</v>
      </c>
      <c r="R554" s="137">
        <v>12</v>
      </c>
      <c r="S554" s="137">
        <v>12</v>
      </c>
      <c r="T554" s="135" t="s">
        <v>490</v>
      </c>
      <c r="U554" s="136" t="s">
        <v>489</v>
      </c>
      <c r="V554" s="136" t="s">
        <v>349</v>
      </c>
      <c r="W554" s="136" t="s">
        <v>349</v>
      </c>
      <c r="X554" s="136" t="s">
        <v>349</v>
      </c>
      <c r="Y554" s="136"/>
    </row>
    <row r="555" spans="1:25" ht="12" customHeight="1">
      <c r="A555" s="116" t="s">
        <v>612</v>
      </c>
      <c r="B555" s="116" t="s">
        <v>343</v>
      </c>
      <c r="C555" s="116" t="s">
        <v>3168</v>
      </c>
      <c r="D555" t="s">
        <v>658</v>
      </c>
      <c r="E555" s="182" t="s">
        <v>3169</v>
      </c>
      <c r="F555" s="121" t="s">
        <v>2042</v>
      </c>
      <c r="G555" s="121" t="s">
        <v>617</v>
      </c>
      <c r="H555" s="116">
        <v>420</v>
      </c>
      <c r="I555" s="116" t="s">
        <v>352</v>
      </c>
      <c r="J555" s="116" t="s">
        <v>346</v>
      </c>
      <c r="K555" s="116">
        <v>25</v>
      </c>
      <c r="L555" s="116">
        <v>3</v>
      </c>
      <c r="M555" s="116" t="s">
        <v>489</v>
      </c>
      <c r="N555" s="116" t="s">
        <v>378</v>
      </c>
      <c r="O555" t="s">
        <v>489</v>
      </c>
      <c r="P555" s="116" t="s">
        <v>3059</v>
      </c>
      <c r="Q555" s="116" t="s">
        <v>349</v>
      </c>
      <c r="R555" s="137">
        <v>12</v>
      </c>
      <c r="S555" s="137">
        <v>12</v>
      </c>
      <c r="T555" s="135" t="s">
        <v>490</v>
      </c>
      <c r="U555" s="136" t="s">
        <v>489</v>
      </c>
      <c r="V555" s="136" t="s">
        <v>349</v>
      </c>
      <c r="W555" s="136" t="s">
        <v>349</v>
      </c>
      <c r="X555" s="136" t="s">
        <v>349</v>
      </c>
      <c r="Y555" s="136"/>
    </row>
    <row r="556" spans="1:25" ht="12" customHeight="1">
      <c r="A556" s="116" t="s">
        <v>612</v>
      </c>
      <c r="B556" s="116" t="s">
        <v>343</v>
      </c>
      <c r="C556" s="116" t="s">
        <v>3170</v>
      </c>
      <c r="D556" t="s">
        <v>659</v>
      </c>
      <c r="E556" s="182" t="s">
        <v>3171</v>
      </c>
      <c r="F556" s="121" t="s">
        <v>2042</v>
      </c>
      <c r="G556" s="121" t="s">
        <v>617</v>
      </c>
      <c r="H556" s="116">
        <v>420</v>
      </c>
      <c r="I556" s="116" t="s">
        <v>352</v>
      </c>
      <c r="J556" s="116" t="s">
        <v>346</v>
      </c>
      <c r="K556" s="116">
        <v>25</v>
      </c>
      <c r="L556" s="116">
        <v>3</v>
      </c>
      <c r="M556" s="116" t="s">
        <v>489</v>
      </c>
      <c r="N556" s="116" t="s">
        <v>378</v>
      </c>
      <c r="O556" t="s">
        <v>489</v>
      </c>
      <c r="P556" s="116" t="s">
        <v>3059</v>
      </c>
      <c r="Q556" s="116" t="s">
        <v>349</v>
      </c>
      <c r="R556" s="137">
        <v>12</v>
      </c>
      <c r="S556" s="137">
        <v>12</v>
      </c>
      <c r="T556" s="135" t="s">
        <v>490</v>
      </c>
      <c r="U556" s="136" t="s">
        <v>489</v>
      </c>
      <c r="V556" s="136" t="s">
        <v>349</v>
      </c>
      <c r="W556" s="136" t="s">
        <v>349</v>
      </c>
      <c r="X556" s="136" t="s">
        <v>349</v>
      </c>
      <c r="Y556" s="136"/>
    </row>
    <row r="557" spans="1:25" ht="12" customHeight="1">
      <c r="A557" s="116" t="s">
        <v>612</v>
      </c>
      <c r="B557" s="116" t="s">
        <v>343</v>
      </c>
      <c r="C557" s="116" t="s">
        <v>3172</v>
      </c>
      <c r="D557"/>
      <c r="E557" s="182" t="s">
        <v>3173</v>
      </c>
      <c r="F557" s="121" t="s">
        <v>2668</v>
      </c>
      <c r="G557" s="121" t="s">
        <v>2895</v>
      </c>
      <c r="H557" s="116">
        <v>420</v>
      </c>
      <c r="I557" s="116" t="s">
        <v>352</v>
      </c>
      <c r="J557" s="116" t="s">
        <v>346</v>
      </c>
      <c r="K557" s="116">
        <v>25</v>
      </c>
      <c r="L557" s="116">
        <v>2</v>
      </c>
      <c r="M557" s="116" t="s">
        <v>489</v>
      </c>
      <c r="N557" s="116" t="s">
        <v>378</v>
      </c>
      <c r="O557"/>
      <c r="P557" s="116" t="s">
        <v>2195</v>
      </c>
      <c r="Q557" s="116" t="s">
        <v>349</v>
      </c>
      <c r="R557" s="137">
        <v>12</v>
      </c>
      <c r="S557" s="137">
        <v>12</v>
      </c>
      <c r="T557" s="135" t="s">
        <v>490</v>
      </c>
      <c r="U557" s="136" t="s">
        <v>489</v>
      </c>
      <c r="V557" s="136" t="s">
        <v>349</v>
      </c>
      <c r="W557" s="136" t="s">
        <v>349</v>
      </c>
      <c r="X557" s="136" t="s">
        <v>349</v>
      </c>
      <c r="Y557" s="136"/>
    </row>
    <row r="558" spans="1:25" ht="15.75" customHeight="1">
      <c r="A558" s="116" t="s">
        <v>612</v>
      </c>
      <c r="B558" s="116" t="s">
        <v>357</v>
      </c>
      <c r="C558" s="116" t="s">
        <v>3174</v>
      </c>
      <c r="D558" t="s">
        <v>660</v>
      </c>
      <c r="E558" s="182" t="s">
        <v>3175</v>
      </c>
      <c r="F558" s="121" t="s">
        <v>2042</v>
      </c>
      <c r="G558" s="121" t="s">
        <v>376</v>
      </c>
      <c r="H558" s="116">
        <v>120</v>
      </c>
      <c r="I558" s="116" t="s">
        <v>345</v>
      </c>
      <c r="J558" s="116" t="s">
        <v>346</v>
      </c>
      <c r="K558" s="116">
        <v>25</v>
      </c>
      <c r="L558" s="116">
        <v>2</v>
      </c>
      <c r="M558" s="116" t="s">
        <v>489</v>
      </c>
      <c r="N558" s="116" t="s">
        <v>378</v>
      </c>
      <c r="O558"/>
      <c r="P558" s="116" t="s">
        <v>2043</v>
      </c>
      <c r="Q558" s="137" t="s">
        <v>349</v>
      </c>
      <c r="R558" s="137">
        <v>12</v>
      </c>
      <c r="S558" s="135">
        <v>12</v>
      </c>
      <c r="T558" s="135" t="s">
        <v>490</v>
      </c>
      <c r="U558" s="136" t="s">
        <v>489</v>
      </c>
      <c r="V558" s="136" t="s">
        <v>349</v>
      </c>
      <c r="W558" s="136" t="s">
        <v>349</v>
      </c>
      <c r="X558" s="136" t="s">
        <v>349</v>
      </c>
      <c r="Y558" s="136"/>
    </row>
    <row r="559" spans="1:25" ht="12" customHeight="1">
      <c r="A559" s="116" t="s">
        <v>612</v>
      </c>
      <c r="B559" s="116" t="s">
        <v>357</v>
      </c>
      <c r="C559" s="116" t="s">
        <v>3176</v>
      </c>
      <c r="D559" t="s">
        <v>661</v>
      </c>
      <c r="E559" s="182" t="s">
        <v>3177</v>
      </c>
      <c r="F559" s="121" t="s">
        <v>2042</v>
      </c>
      <c r="G559" s="121" t="s">
        <v>376</v>
      </c>
      <c r="H559" s="116">
        <v>280</v>
      </c>
      <c r="I559" s="116" t="s">
        <v>345</v>
      </c>
      <c r="J559" s="116" t="s">
        <v>346</v>
      </c>
      <c r="K559" s="116">
        <v>25</v>
      </c>
      <c r="L559" s="116">
        <v>7.5</v>
      </c>
      <c r="M559" s="116" t="s">
        <v>489</v>
      </c>
      <c r="N559" s="116" t="s">
        <v>378</v>
      </c>
      <c r="O559"/>
      <c r="P559" s="116" t="s">
        <v>353</v>
      </c>
      <c r="Q559" s="137" t="s">
        <v>349</v>
      </c>
      <c r="R559" s="137">
        <v>12</v>
      </c>
      <c r="S559" s="135">
        <v>12</v>
      </c>
      <c r="T559" s="135" t="s">
        <v>489</v>
      </c>
      <c r="U559" s="136" t="s">
        <v>489</v>
      </c>
      <c r="V559" s="136" t="s">
        <v>349</v>
      </c>
      <c r="W559" s="136" t="s">
        <v>349</v>
      </c>
      <c r="X559" s="136" t="s">
        <v>349</v>
      </c>
      <c r="Y559" s="136"/>
    </row>
    <row r="560" spans="1:25" ht="12" customHeight="1">
      <c r="A560" s="116" t="s">
        <v>612</v>
      </c>
      <c r="B560" s="116" t="s">
        <v>357</v>
      </c>
      <c r="C560" s="116" t="s">
        <v>3178</v>
      </c>
      <c r="D560" t="s">
        <v>662</v>
      </c>
      <c r="E560" s="182" t="s">
        <v>3179</v>
      </c>
      <c r="F560" s="121" t="s">
        <v>2042</v>
      </c>
      <c r="G560" s="121" t="s">
        <v>617</v>
      </c>
      <c r="H560" s="116">
        <v>280</v>
      </c>
      <c r="I560" s="116" t="s">
        <v>345</v>
      </c>
      <c r="J560" s="116" t="s">
        <v>346</v>
      </c>
      <c r="K560" s="116">
        <v>25</v>
      </c>
      <c r="L560" s="116">
        <v>3</v>
      </c>
      <c r="M560" s="116" t="s">
        <v>489</v>
      </c>
      <c r="N560" s="116" t="s">
        <v>378</v>
      </c>
      <c r="O560"/>
      <c r="P560" s="116" t="s">
        <v>3059</v>
      </c>
      <c r="Q560" s="137" t="s">
        <v>349</v>
      </c>
      <c r="R560" s="137">
        <v>12</v>
      </c>
      <c r="S560" s="135">
        <v>12</v>
      </c>
      <c r="T560" s="135" t="s">
        <v>490</v>
      </c>
      <c r="U560" s="136" t="s">
        <v>489</v>
      </c>
      <c r="V560" s="136" t="s">
        <v>349</v>
      </c>
      <c r="W560" s="136" t="s">
        <v>349</v>
      </c>
      <c r="X560" s="136" t="s">
        <v>349</v>
      </c>
      <c r="Y560" s="136"/>
    </row>
    <row r="561" spans="1:25" ht="12" customHeight="1">
      <c r="A561" s="116" t="s">
        <v>612</v>
      </c>
      <c r="B561" s="116" t="s">
        <v>357</v>
      </c>
      <c r="C561" s="116" t="s">
        <v>3180</v>
      </c>
      <c r="D561" t="s">
        <v>663</v>
      </c>
      <c r="E561" s="182" t="s">
        <v>3181</v>
      </c>
      <c r="F561" s="121" t="s">
        <v>2042</v>
      </c>
      <c r="G561" s="121" t="s">
        <v>617</v>
      </c>
      <c r="H561" s="116">
        <v>420</v>
      </c>
      <c r="I561" s="116" t="s">
        <v>345</v>
      </c>
      <c r="J561" s="116" t="s">
        <v>346</v>
      </c>
      <c r="K561" s="116">
        <v>25</v>
      </c>
      <c r="L561" s="116">
        <v>3</v>
      </c>
      <c r="M561" s="116" t="s">
        <v>489</v>
      </c>
      <c r="N561" s="116" t="s">
        <v>378</v>
      </c>
      <c r="O561" t="s">
        <v>489</v>
      </c>
      <c r="P561" s="116" t="s">
        <v>3059</v>
      </c>
      <c r="Q561" s="137" t="s">
        <v>349</v>
      </c>
      <c r="R561" s="137">
        <v>12</v>
      </c>
      <c r="S561" s="135">
        <v>12</v>
      </c>
      <c r="T561" s="135" t="s">
        <v>490</v>
      </c>
      <c r="U561" s="136" t="s">
        <v>489</v>
      </c>
      <c r="V561" s="136" t="s">
        <v>349</v>
      </c>
      <c r="W561" s="136" t="s">
        <v>349</v>
      </c>
      <c r="X561" s="136" t="s">
        <v>349</v>
      </c>
      <c r="Y561" s="136"/>
    </row>
    <row r="562" spans="1:25" ht="15.75" customHeight="1">
      <c r="A562" s="116" t="s">
        <v>612</v>
      </c>
      <c r="B562" s="116" t="s">
        <v>357</v>
      </c>
      <c r="C562" s="116" t="s">
        <v>3182</v>
      </c>
      <c r="D562" t="s">
        <v>664</v>
      </c>
      <c r="E562" s="182" t="s">
        <v>3183</v>
      </c>
      <c r="F562" s="121" t="s">
        <v>2042</v>
      </c>
      <c r="G562" s="121" t="s">
        <v>617</v>
      </c>
      <c r="H562" s="116">
        <v>420</v>
      </c>
      <c r="I562" s="116" t="s">
        <v>345</v>
      </c>
      <c r="J562" s="116" t="s">
        <v>346</v>
      </c>
      <c r="K562" s="116">
        <v>25</v>
      </c>
      <c r="L562" s="116">
        <v>3</v>
      </c>
      <c r="M562" s="116" t="s">
        <v>489</v>
      </c>
      <c r="N562" s="116" t="s">
        <v>378</v>
      </c>
      <c r="O562" t="s">
        <v>489</v>
      </c>
      <c r="P562" s="116" t="s">
        <v>3059</v>
      </c>
      <c r="Q562" s="137" t="s">
        <v>349</v>
      </c>
      <c r="R562" s="137">
        <v>12</v>
      </c>
      <c r="S562" s="135">
        <v>12</v>
      </c>
      <c r="T562" s="135" t="s">
        <v>490</v>
      </c>
      <c r="U562" s="136" t="s">
        <v>489</v>
      </c>
      <c r="V562" s="136" t="s">
        <v>349</v>
      </c>
      <c r="W562" s="136" t="s">
        <v>349</v>
      </c>
      <c r="X562" s="136" t="s">
        <v>349</v>
      </c>
      <c r="Y562" s="136"/>
    </row>
    <row r="563" spans="1:25" ht="12" customHeight="1">
      <c r="A563" s="116" t="s">
        <v>612</v>
      </c>
      <c r="B563" s="116" t="s">
        <v>357</v>
      </c>
      <c r="C563" s="116" t="s">
        <v>3184</v>
      </c>
      <c r="D563" t="s">
        <v>665</v>
      </c>
      <c r="E563" s="182" t="s">
        <v>3185</v>
      </c>
      <c r="F563" s="121" t="s">
        <v>2042</v>
      </c>
      <c r="G563" s="121" t="s">
        <v>617</v>
      </c>
      <c r="H563" s="116">
        <v>420</v>
      </c>
      <c r="I563" s="116" t="s">
        <v>345</v>
      </c>
      <c r="J563" s="116" t="s">
        <v>346</v>
      </c>
      <c r="K563" s="116">
        <v>25</v>
      </c>
      <c r="L563" s="116">
        <v>3</v>
      </c>
      <c r="M563" s="116" t="s">
        <v>489</v>
      </c>
      <c r="N563" s="116" t="s">
        <v>378</v>
      </c>
      <c r="O563" t="s">
        <v>489</v>
      </c>
      <c r="P563" s="116" t="s">
        <v>3059</v>
      </c>
      <c r="Q563" s="137" t="s">
        <v>349</v>
      </c>
      <c r="R563" s="137">
        <v>12</v>
      </c>
      <c r="S563" s="135">
        <v>12</v>
      </c>
      <c r="T563" s="135" t="s">
        <v>490</v>
      </c>
      <c r="U563" s="136" t="s">
        <v>489</v>
      </c>
      <c r="V563" s="136" t="s">
        <v>349</v>
      </c>
      <c r="W563" s="136" t="s">
        <v>349</v>
      </c>
      <c r="X563" s="136" t="s">
        <v>349</v>
      </c>
      <c r="Y563" s="136"/>
    </row>
    <row r="564" spans="1:25" ht="12" customHeight="1">
      <c r="A564" s="116" t="s">
        <v>612</v>
      </c>
      <c r="B564" s="116" t="s">
        <v>357</v>
      </c>
      <c r="C564" s="116" t="s">
        <v>3186</v>
      </c>
      <c r="D564" t="s">
        <v>666</v>
      </c>
      <c r="E564" s="182" t="s">
        <v>3187</v>
      </c>
      <c r="F564" s="121" t="s">
        <v>2042</v>
      </c>
      <c r="G564" s="121" t="s">
        <v>617</v>
      </c>
      <c r="H564" s="116">
        <v>420</v>
      </c>
      <c r="I564" s="116" t="s">
        <v>345</v>
      </c>
      <c r="J564" s="116" t="s">
        <v>346</v>
      </c>
      <c r="K564" s="116">
        <v>25</v>
      </c>
      <c r="L564" s="116">
        <v>3</v>
      </c>
      <c r="M564" s="116" t="s">
        <v>489</v>
      </c>
      <c r="N564" s="116" t="s">
        <v>378</v>
      </c>
      <c r="O564" t="s">
        <v>489</v>
      </c>
      <c r="P564" s="116" t="s">
        <v>3059</v>
      </c>
      <c r="Q564" s="137" t="s">
        <v>349</v>
      </c>
      <c r="R564" s="137">
        <v>12</v>
      </c>
      <c r="S564" s="135">
        <v>12</v>
      </c>
      <c r="T564" s="135" t="s">
        <v>490</v>
      </c>
      <c r="U564" s="136" t="s">
        <v>489</v>
      </c>
      <c r="V564" s="136" t="s">
        <v>349</v>
      </c>
      <c r="W564" s="136" t="s">
        <v>349</v>
      </c>
      <c r="X564" s="136" t="s">
        <v>349</v>
      </c>
      <c r="Y564" s="136"/>
    </row>
    <row r="565" spans="1:25" ht="12" customHeight="1">
      <c r="A565" s="116" t="s">
        <v>612</v>
      </c>
      <c r="B565" s="116" t="s">
        <v>503</v>
      </c>
      <c r="C565" s="116" t="s">
        <v>3188</v>
      </c>
      <c r="D565" t="s">
        <v>667</v>
      </c>
      <c r="E565" s="182" t="s">
        <v>3189</v>
      </c>
      <c r="F565" s="121" t="s">
        <v>2042</v>
      </c>
      <c r="G565" s="121" t="s">
        <v>2439</v>
      </c>
      <c r="H565" s="116">
        <v>280</v>
      </c>
      <c r="I565" s="116" t="s">
        <v>345</v>
      </c>
      <c r="J565" s="116" t="s">
        <v>346</v>
      </c>
      <c r="K565" s="116">
        <v>25</v>
      </c>
      <c r="L565" s="116">
        <v>5</v>
      </c>
      <c r="M565" s="116" t="s">
        <v>489</v>
      </c>
      <c r="N565" s="116" t="s">
        <v>378</v>
      </c>
      <c r="O565"/>
      <c r="P565" s="116" t="s">
        <v>2043</v>
      </c>
      <c r="Q565" s="137" t="s">
        <v>349</v>
      </c>
      <c r="R565" s="137">
        <v>12</v>
      </c>
      <c r="S565" s="135">
        <v>12</v>
      </c>
      <c r="T565" s="135" t="s">
        <v>490</v>
      </c>
      <c r="U565" s="136" t="s">
        <v>489</v>
      </c>
      <c r="V565" s="136" t="s">
        <v>349</v>
      </c>
      <c r="W565" s="136" t="s">
        <v>349</v>
      </c>
      <c r="X565" s="136" t="s">
        <v>349</v>
      </c>
      <c r="Y565" s="136"/>
    </row>
    <row r="566" spans="1:25" ht="15.75" customHeight="1">
      <c r="A566" s="116" t="s">
        <v>612</v>
      </c>
      <c r="B566" s="116" t="s">
        <v>503</v>
      </c>
      <c r="C566" s="116" t="s">
        <v>3190</v>
      </c>
      <c r="D566" s="66" t="s">
        <v>668</v>
      </c>
      <c r="E566" s="182" t="s">
        <v>3191</v>
      </c>
      <c r="F566" s="121" t="s">
        <v>2635</v>
      </c>
      <c r="G566" s="121" t="s">
        <v>511</v>
      </c>
      <c r="H566" s="116">
        <v>300</v>
      </c>
      <c r="I566" s="116" t="s">
        <v>352</v>
      </c>
      <c r="J566" s="116" t="s">
        <v>346</v>
      </c>
      <c r="K566" s="116">
        <v>25</v>
      </c>
      <c r="L566" s="116">
        <v>3</v>
      </c>
      <c r="M566" s="116" t="s">
        <v>489</v>
      </c>
      <c r="N566" s="116" t="s">
        <v>378</v>
      </c>
      <c r="O566"/>
      <c r="P566" s="116" t="s">
        <v>349</v>
      </c>
      <c r="Q566" s="137">
        <v>2.5</v>
      </c>
      <c r="R566" s="137">
        <v>12</v>
      </c>
      <c r="S566" s="135">
        <v>12</v>
      </c>
      <c r="T566" s="135" t="s">
        <v>490</v>
      </c>
      <c r="U566" s="136" t="s">
        <v>489</v>
      </c>
      <c r="V566" s="136" t="s">
        <v>349</v>
      </c>
      <c r="W566" s="136" t="s">
        <v>349</v>
      </c>
      <c r="X566" s="136" t="s">
        <v>349</v>
      </c>
      <c r="Y566" s="136"/>
    </row>
    <row r="567" spans="1:25" ht="12" customHeight="1">
      <c r="A567" s="116" t="s">
        <v>612</v>
      </c>
      <c r="B567" s="116" t="s">
        <v>503</v>
      </c>
      <c r="C567" s="116" t="s">
        <v>3192</v>
      </c>
      <c r="D567" t="s">
        <v>668</v>
      </c>
      <c r="E567" s="182" t="s">
        <v>3193</v>
      </c>
      <c r="F567" s="121" t="s">
        <v>2635</v>
      </c>
      <c r="G567" s="121" t="s">
        <v>511</v>
      </c>
      <c r="H567" s="116">
        <v>300</v>
      </c>
      <c r="I567" s="116" t="s">
        <v>352</v>
      </c>
      <c r="J567" s="116" t="s">
        <v>346</v>
      </c>
      <c r="K567" s="116">
        <v>25</v>
      </c>
      <c r="L567" s="116">
        <v>3</v>
      </c>
      <c r="M567" s="116" t="s">
        <v>489</v>
      </c>
      <c r="N567" s="116" t="s">
        <v>378</v>
      </c>
      <c r="O567"/>
      <c r="P567" s="116" t="s">
        <v>349</v>
      </c>
      <c r="Q567" s="137">
        <v>2.5</v>
      </c>
      <c r="R567" s="137">
        <v>12</v>
      </c>
      <c r="S567" s="135">
        <v>12</v>
      </c>
      <c r="T567" s="135" t="s">
        <v>490</v>
      </c>
      <c r="U567" s="136" t="s">
        <v>489</v>
      </c>
      <c r="V567" s="136" t="s">
        <v>349</v>
      </c>
      <c r="W567" s="136" t="s">
        <v>349</v>
      </c>
      <c r="X567" s="136" t="s">
        <v>349</v>
      </c>
      <c r="Y567" s="136"/>
    </row>
    <row r="568" spans="1:25" ht="12" customHeight="1">
      <c r="A568" s="116" t="s">
        <v>612</v>
      </c>
      <c r="B568" s="116" t="s">
        <v>503</v>
      </c>
      <c r="C568" s="116" t="s">
        <v>3194</v>
      </c>
      <c r="D568" t="s">
        <v>669</v>
      </c>
      <c r="E568" s="182" t="s">
        <v>3195</v>
      </c>
      <c r="F568" s="121" t="s">
        <v>2042</v>
      </c>
      <c r="G568" s="121" t="s">
        <v>376</v>
      </c>
      <c r="H568" s="116">
        <v>280</v>
      </c>
      <c r="I568" s="116" t="s">
        <v>345</v>
      </c>
      <c r="J568" s="116" t="s">
        <v>346</v>
      </c>
      <c r="K568" s="116">
        <v>25</v>
      </c>
      <c r="L568" s="116">
        <v>2</v>
      </c>
      <c r="M568" s="116" t="s">
        <v>489</v>
      </c>
      <c r="N568" s="116" t="s">
        <v>378</v>
      </c>
      <c r="O568"/>
      <c r="P568" s="116" t="s">
        <v>353</v>
      </c>
      <c r="Q568" s="137" t="s">
        <v>349</v>
      </c>
      <c r="R568" s="137">
        <v>12</v>
      </c>
      <c r="S568" s="135">
        <v>12</v>
      </c>
      <c r="T568" s="135" t="s">
        <v>490</v>
      </c>
      <c r="U568" s="136" t="s">
        <v>489</v>
      </c>
      <c r="V568" s="136" t="s">
        <v>349</v>
      </c>
      <c r="W568" s="136" t="s">
        <v>349</v>
      </c>
      <c r="X568" s="136" t="s">
        <v>349</v>
      </c>
      <c r="Y568" s="136"/>
    </row>
    <row r="569" spans="1:25" ht="12" customHeight="1">
      <c r="A569" s="116" t="s">
        <v>612</v>
      </c>
      <c r="B569" s="116" t="s">
        <v>503</v>
      </c>
      <c r="C569" s="116" t="s">
        <v>3196</v>
      </c>
      <c r="D569" t="s">
        <v>670</v>
      </c>
      <c r="E569" s="182" t="s">
        <v>3197</v>
      </c>
      <c r="F569" s="121" t="s">
        <v>2042</v>
      </c>
      <c r="G569" s="121" t="s">
        <v>376</v>
      </c>
      <c r="H569" s="116">
        <v>280</v>
      </c>
      <c r="I569" s="116" t="s">
        <v>345</v>
      </c>
      <c r="J569" s="116" t="s">
        <v>346</v>
      </c>
      <c r="K569" s="116">
        <v>25</v>
      </c>
      <c r="L569" s="116">
        <v>2</v>
      </c>
      <c r="M569" s="116" t="s">
        <v>489</v>
      </c>
      <c r="N569" s="116" t="s">
        <v>378</v>
      </c>
      <c r="O569"/>
      <c r="P569" s="116" t="s">
        <v>353</v>
      </c>
      <c r="Q569" s="137" t="s">
        <v>349</v>
      </c>
      <c r="R569" s="137">
        <v>12</v>
      </c>
      <c r="S569" s="135">
        <v>12</v>
      </c>
      <c r="T569" s="135" t="s">
        <v>490</v>
      </c>
      <c r="U569" s="136" t="s">
        <v>489</v>
      </c>
      <c r="V569" s="136" t="s">
        <v>349</v>
      </c>
      <c r="W569" s="136" t="s">
        <v>349</v>
      </c>
      <c r="X569" s="136" t="s">
        <v>349</v>
      </c>
      <c r="Y569" s="136"/>
    </row>
    <row r="570" spans="1:25" ht="15.75" customHeight="1">
      <c r="A570" s="116" t="s">
        <v>612</v>
      </c>
      <c r="B570" s="116" t="s">
        <v>503</v>
      </c>
      <c r="C570" s="116" t="s">
        <v>3198</v>
      </c>
      <c r="D570"/>
      <c r="E570" s="182" t="s">
        <v>3199</v>
      </c>
      <c r="F570" s="121" t="s">
        <v>2635</v>
      </c>
      <c r="G570" s="121" t="s">
        <v>521</v>
      </c>
      <c r="H570" s="116">
        <v>280</v>
      </c>
      <c r="I570" s="116" t="s">
        <v>345</v>
      </c>
      <c r="J570" s="116" t="s">
        <v>346</v>
      </c>
      <c r="K570" s="116">
        <v>25</v>
      </c>
      <c r="L570" s="116">
        <v>5</v>
      </c>
      <c r="M570" s="116" t="s">
        <v>489</v>
      </c>
      <c r="N570" s="116" t="s">
        <v>378</v>
      </c>
      <c r="O570"/>
      <c r="P570" s="116" t="s">
        <v>349</v>
      </c>
      <c r="Q570" s="171"/>
      <c r="R570" s="137">
        <v>12</v>
      </c>
      <c r="S570" s="135">
        <v>12</v>
      </c>
      <c r="T570" s="135" t="s">
        <v>490</v>
      </c>
      <c r="U570" s="136" t="s">
        <v>489</v>
      </c>
      <c r="V570" s="136" t="s">
        <v>349</v>
      </c>
      <c r="W570" s="136" t="s">
        <v>349</v>
      </c>
      <c r="X570" s="136" t="s">
        <v>349</v>
      </c>
      <c r="Y570" s="136"/>
    </row>
    <row r="571" spans="1:25" ht="15.75" customHeight="1">
      <c r="A571" s="116" t="s">
        <v>612</v>
      </c>
      <c r="B571" s="116" t="s">
        <v>503</v>
      </c>
      <c r="C571" s="116" t="s">
        <v>3200</v>
      </c>
      <c r="D571" t="s">
        <v>671</v>
      </c>
      <c r="E571" s="182" t="s">
        <v>3201</v>
      </c>
      <c r="F571" s="121" t="s">
        <v>2042</v>
      </c>
      <c r="G571" s="121" t="s">
        <v>376</v>
      </c>
      <c r="H571" s="116">
        <v>420</v>
      </c>
      <c r="I571" s="116" t="s">
        <v>345</v>
      </c>
      <c r="J571" s="116" t="s">
        <v>346</v>
      </c>
      <c r="K571" s="116">
        <v>25</v>
      </c>
      <c r="L571" s="116">
        <v>3</v>
      </c>
      <c r="M571" s="116" t="s">
        <v>489</v>
      </c>
      <c r="N571" s="116" t="s">
        <v>378</v>
      </c>
      <c r="O571"/>
      <c r="P571" s="116" t="s">
        <v>353</v>
      </c>
      <c r="Q571" s="137" t="s">
        <v>349</v>
      </c>
      <c r="R571" s="137">
        <v>12</v>
      </c>
      <c r="S571" s="135">
        <v>12</v>
      </c>
      <c r="T571" s="135" t="s">
        <v>490</v>
      </c>
      <c r="U571" s="136" t="s">
        <v>489</v>
      </c>
      <c r="V571" s="136" t="s">
        <v>349</v>
      </c>
      <c r="W571" s="136" t="s">
        <v>349</v>
      </c>
      <c r="X571" s="136" t="s">
        <v>349</v>
      </c>
      <c r="Y571" s="136"/>
    </row>
    <row r="572" spans="1:25" ht="12" customHeight="1">
      <c r="A572" s="116" t="s">
        <v>612</v>
      </c>
      <c r="B572" s="116" t="s">
        <v>503</v>
      </c>
      <c r="C572" s="116" t="s">
        <v>3202</v>
      </c>
      <c r="D572" t="s">
        <v>672</v>
      </c>
      <c r="E572" s="182" t="s">
        <v>3203</v>
      </c>
      <c r="F572" s="121" t="s">
        <v>2042</v>
      </c>
      <c r="G572" s="121" t="s">
        <v>617</v>
      </c>
      <c r="H572" s="116">
        <v>420</v>
      </c>
      <c r="I572" s="116" t="s">
        <v>345</v>
      </c>
      <c r="J572" s="116" t="s">
        <v>346</v>
      </c>
      <c r="K572" s="116">
        <v>25</v>
      </c>
      <c r="L572" s="116">
        <v>3</v>
      </c>
      <c r="M572" s="116" t="s">
        <v>489</v>
      </c>
      <c r="N572" s="116" t="s">
        <v>378</v>
      </c>
      <c r="O572" t="s">
        <v>489</v>
      </c>
      <c r="P572" s="116" t="s">
        <v>3059</v>
      </c>
      <c r="Q572" s="137" t="s">
        <v>349</v>
      </c>
      <c r="R572" s="137">
        <v>12</v>
      </c>
      <c r="S572" s="135">
        <v>12</v>
      </c>
      <c r="T572" s="135" t="s">
        <v>490</v>
      </c>
      <c r="U572" s="136" t="s">
        <v>489</v>
      </c>
      <c r="V572" s="136" t="s">
        <v>349</v>
      </c>
      <c r="W572" s="136" t="s">
        <v>349</v>
      </c>
      <c r="X572" s="136" t="s">
        <v>349</v>
      </c>
      <c r="Y572" s="136"/>
    </row>
    <row r="573" spans="1:25" ht="12" customHeight="1">
      <c r="A573" s="116" t="s">
        <v>612</v>
      </c>
      <c r="B573" s="116" t="s">
        <v>503</v>
      </c>
      <c r="C573" s="116" t="s">
        <v>3204</v>
      </c>
      <c r="D573" t="s">
        <v>673</v>
      </c>
      <c r="E573" s="182" t="s">
        <v>3205</v>
      </c>
      <c r="F573" s="121" t="s">
        <v>2042</v>
      </c>
      <c r="G573" s="121" t="s">
        <v>617</v>
      </c>
      <c r="H573" s="116">
        <v>420</v>
      </c>
      <c r="I573" s="116" t="s">
        <v>345</v>
      </c>
      <c r="J573" s="116" t="s">
        <v>346</v>
      </c>
      <c r="K573" s="116">
        <v>25</v>
      </c>
      <c r="L573" s="116">
        <v>3</v>
      </c>
      <c r="M573" s="116" t="s">
        <v>489</v>
      </c>
      <c r="N573" s="116" t="s">
        <v>378</v>
      </c>
      <c r="O573" t="s">
        <v>489</v>
      </c>
      <c r="P573" s="116" t="s">
        <v>3059</v>
      </c>
      <c r="Q573" s="137" t="s">
        <v>349</v>
      </c>
      <c r="R573" s="137">
        <v>12</v>
      </c>
      <c r="S573" s="135">
        <v>12</v>
      </c>
      <c r="T573" s="135" t="s">
        <v>490</v>
      </c>
      <c r="U573" s="136" t="s">
        <v>489</v>
      </c>
      <c r="V573" s="136" t="s">
        <v>349</v>
      </c>
      <c r="W573" s="136" t="s">
        <v>349</v>
      </c>
      <c r="X573" s="136" t="s">
        <v>349</v>
      </c>
      <c r="Y573" s="136"/>
    </row>
    <row r="574" spans="1:25" ht="12" customHeight="1">
      <c r="A574" s="116" t="s">
        <v>612</v>
      </c>
      <c r="B574" s="116" t="s">
        <v>503</v>
      </c>
      <c r="C574" s="116" t="s">
        <v>3206</v>
      </c>
      <c r="D574" t="s">
        <v>674</v>
      </c>
      <c r="E574" s="182" t="s">
        <v>3207</v>
      </c>
      <c r="F574" s="121" t="s">
        <v>2042</v>
      </c>
      <c r="G574" s="121" t="s">
        <v>617</v>
      </c>
      <c r="H574" s="116">
        <v>420</v>
      </c>
      <c r="I574" s="116" t="s">
        <v>345</v>
      </c>
      <c r="J574" s="116" t="s">
        <v>346</v>
      </c>
      <c r="K574" s="116">
        <v>25</v>
      </c>
      <c r="L574" s="116">
        <v>3</v>
      </c>
      <c r="M574" s="116" t="s">
        <v>489</v>
      </c>
      <c r="N574" s="116" t="s">
        <v>378</v>
      </c>
      <c r="O574" t="s">
        <v>489</v>
      </c>
      <c r="P574" s="116" t="s">
        <v>3059</v>
      </c>
      <c r="Q574" s="137" t="s">
        <v>349</v>
      </c>
      <c r="R574" s="137">
        <v>12</v>
      </c>
      <c r="S574" s="135">
        <v>12</v>
      </c>
      <c r="T574" s="135" t="s">
        <v>490</v>
      </c>
      <c r="U574" s="136" t="s">
        <v>489</v>
      </c>
      <c r="V574" s="136" t="s">
        <v>349</v>
      </c>
      <c r="W574" s="136" t="s">
        <v>349</v>
      </c>
      <c r="X574" s="136" t="s">
        <v>349</v>
      </c>
      <c r="Y574" s="136"/>
    </row>
    <row r="575" spans="1:25" ht="15.75" customHeight="1">
      <c r="A575" s="116" t="s">
        <v>612</v>
      </c>
      <c r="B575" s="116" t="s">
        <v>503</v>
      </c>
      <c r="C575" s="116" t="s">
        <v>3208</v>
      </c>
      <c r="D575"/>
      <c r="E575" s="182" t="s">
        <v>3209</v>
      </c>
      <c r="F575" s="121" t="s">
        <v>2042</v>
      </c>
      <c r="G575" s="121" t="s">
        <v>2202</v>
      </c>
      <c r="H575" s="116">
        <v>420</v>
      </c>
      <c r="I575" s="116" t="s">
        <v>352</v>
      </c>
      <c r="J575" s="116" t="s">
        <v>346</v>
      </c>
      <c r="K575" s="116">
        <v>25</v>
      </c>
      <c r="L575" s="116">
        <v>5</v>
      </c>
      <c r="M575" s="116" t="s">
        <v>489</v>
      </c>
      <c r="N575" s="116" t="s">
        <v>378</v>
      </c>
      <c r="O575" t="s">
        <v>489</v>
      </c>
      <c r="P575" s="116" t="s">
        <v>504</v>
      </c>
      <c r="Q575" s="137" t="s">
        <v>349</v>
      </c>
      <c r="R575" s="137">
        <v>12</v>
      </c>
      <c r="S575" s="135">
        <v>12</v>
      </c>
      <c r="T575" s="135" t="s">
        <v>490</v>
      </c>
      <c r="U575" s="136" t="s">
        <v>489</v>
      </c>
      <c r="V575" s="136" t="s">
        <v>349</v>
      </c>
      <c r="W575" s="136" t="s">
        <v>349</v>
      </c>
      <c r="X575" s="136" t="s">
        <v>349</v>
      </c>
      <c r="Y575" s="136"/>
    </row>
    <row r="576" spans="1:25" ht="27" customHeight="1">
      <c r="A576" s="116" t="s">
        <v>612</v>
      </c>
      <c r="B576" s="116" t="s">
        <v>503</v>
      </c>
      <c r="C576" s="116" t="s">
        <v>3210</v>
      </c>
      <c r="D576" t="s">
        <v>675</v>
      </c>
      <c r="E576" s="182" t="s">
        <v>3211</v>
      </c>
      <c r="F576" s="121" t="s">
        <v>2042</v>
      </c>
      <c r="G576" s="121" t="s">
        <v>617</v>
      </c>
      <c r="H576" s="116">
        <v>420</v>
      </c>
      <c r="I576" s="116" t="s">
        <v>352</v>
      </c>
      <c r="J576" s="116" t="s">
        <v>346</v>
      </c>
      <c r="K576" s="116">
        <v>25</v>
      </c>
      <c r="L576" s="116">
        <v>3</v>
      </c>
      <c r="M576" s="116" t="s">
        <v>489</v>
      </c>
      <c r="N576" s="116" t="s">
        <v>378</v>
      </c>
      <c r="O576" t="s">
        <v>489</v>
      </c>
      <c r="P576" s="116" t="s">
        <v>3059</v>
      </c>
      <c r="Q576" s="137" t="s">
        <v>349</v>
      </c>
      <c r="R576" s="137">
        <v>12</v>
      </c>
      <c r="S576" s="135">
        <v>12</v>
      </c>
      <c r="T576" s="135" t="s">
        <v>490</v>
      </c>
      <c r="U576" s="136" t="s">
        <v>489</v>
      </c>
      <c r="V576" s="136" t="s">
        <v>349</v>
      </c>
      <c r="W576" s="136" t="s">
        <v>349</v>
      </c>
      <c r="X576" s="136" t="s">
        <v>349</v>
      </c>
      <c r="Y576" s="136"/>
    </row>
    <row r="577" spans="1:25" ht="12" customHeight="1">
      <c r="A577" s="116" t="s">
        <v>612</v>
      </c>
      <c r="B577" s="116" t="s">
        <v>503</v>
      </c>
      <c r="C577" s="116" t="s">
        <v>3212</v>
      </c>
      <c r="D577"/>
      <c r="E577" s="182" t="s">
        <v>3213</v>
      </c>
      <c r="F577" s="121" t="s">
        <v>2668</v>
      </c>
      <c r="G577" s="121" t="s">
        <v>2895</v>
      </c>
      <c r="H577" s="116">
        <v>420</v>
      </c>
      <c r="I577" s="116" t="s">
        <v>352</v>
      </c>
      <c r="J577" s="116" t="s">
        <v>346</v>
      </c>
      <c r="K577" s="116">
        <v>25</v>
      </c>
      <c r="L577" s="116">
        <v>2</v>
      </c>
      <c r="M577" s="116" t="s">
        <v>489</v>
      </c>
      <c r="N577" s="116" t="s">
        <v>378</v>
      </c>
      <c r="O577"/>
      <c r="P577" s="116" t="s">
        <v>2195</v>
      </c>
      <c r="Q577" s="137" t="s">
        <v>349</v>
      </c>
      <c r="R577" s="137">
        <v>12</v>
      </c>
      <c r="S577" s="135">
        <v>12</v>
      </c>
      <c r="T577" s="135" t="s">
        <v>490</v>
      </c>
      <c r="U577" s="136" t="s">
        <v>489</v>
      </c>
      <c r="V577" s="136" t="s">
        <v>349</v>
      </c>
      <c r="W577" s="136" t="s">
        <v>349</v>
      </c>
      <c r="X577" s="136" t="s">
        <v>349</v>
      </c>
      <c r="Y577" s="136"/>
    </row>
    <row r="578" spans="1:25" ht="12" customHeight="1">
      <c r="A578" s="116" t="s">
        <v>612</v>
      </c>
      <c r="B578" s="116" t="s">
        <v>357</v>
      </c>
      <c r="C578" s="116" t="s">
        <v>3214</v>
      </c>
      <c r="D578"/>
      <c r="E578" s="182" t="s">
        <v>3215</v>
      </c>
      <c r="F578" s="121" t="s">
        <v>349</v>
      </c>
      <c r="G578" s="121" t="s">
        <v>622</v>
      </c>
      <c r="H578" s="116" t="s">
        <v>2079</v>
      </c>
      <c r="I578" s="116" t="s">
        <v>2079</v>
      </c>
      <c r="J578" s="116" t="s">
        <v>2079</v>
      </c>
      <c r="K578" s="116" t="s">
        <v>2079</v>
      </c>
      <c r="L578" s="116" t="s">
        <v>493</v>
      </c>
      <c r="M578" s="116" t="s">
        <v>2079</v>
      </c>
      <c r="N578" s="116" t="s">
        <v>2079</v>
      </c>
      <c r="O578"/>
      <c r="P578" s="116" t="s">
        <v>2079</v>
      </c>
      <c r="Q578" s="116" t="s">
        <v>2079</v>
      </c>
      <c r="R578" s="116" t="s">
        <v>2079</v>
      </c>
      <c r="S578" s="116" t="s">
        <v>2079</v>
      </c>
      <c r="T578" s="116" t="s">
        <v>2079</v>
      </c>
      <c r="U578" s="116" t="s">
        <v>2079</v>
      </c>
      <c r="V578" s="116" t="s">
        <v>2079</v>
      </c>
      <c r="W578" s="116" t="s">
        <v>2079</v>
      </c>
      <c r="X578" s="116" t="s">
        <v>2079</v>
      </c>
      <c r="Y578" s="136"/>
    </row>
    <row r="579" spans="1:25" ht="12" customHeight="1">
      <c r="A579" s="116" t="s">
        <v>612</v>
      </c>
      <c r="B579" s="116" t="s">
        <v>357</v>
      </c>
      <c r="C579" s="116" t="s">
        <v>3216</v>
      </c>
      <c r="D579" t="s">
        <v>676</v>
      </c>
      <c r="E579" s="182" t="s">
        <v>3217</v>
      </c>
      <c r="F579" s="121" t="s">
        <v>2042</v>
      </c>
      <c r="G579" s="121" t="s">
        <v>376</v>
      </c>
      <c r="H579" s="116">
        <v>280</v>
      </c>
      <c r="I579" s="116" t="s">
        <v>352</v>
      </c>
      <c r="J579" s="116" t="s">
        <v>346</v>
      </c>
      <c r="K579" s="116">
        <v>25</v>
      </c>
      <c r="L579" s="116">
        <v>5</v>
      </c>
      <c r="M579" s="116" t="s">
        <v>489</v>
      </c>
      <c r="N579" s="116" t="s">
        <v>378</v>
      </c>
      <c r="O579"/>
      <c r="P579" s="116" t="s">
        <v>353</v>
      </c>
      <c r="Q579" s="137" t="s">
        <v>349</v>
      </c>
      <c r="R579" s="137">
        <v>12</v>
      </c>
      <c r="S579" s="135">
        <v>12</v>
      </c>
      <c r="T579" s="135" t="s">
        <v>490</v>
      </c>
      <c r="U579" s="136" t="s">
        <v>489</v>
      </c>
      <c r="V579" s="136" t="s">
        <v>349</v>
      </c>
      <c r="W579" s="136" t="s">
        <v>349</v>
      </c>
      <c r="X579" s="136" t="s">
        <v>349</v>
      </c>
      <c r="Y579" s="136"/>
    </row>
    <row r="580" spans="1:25" ht="12" customHeight="1">
      <c r="A580" s="116" t="s">
        <v>612</v>
      </c>
      <c r="B580" s="116" t="s">
        <v>357</v>
      </c>
      <c r="C580" s="116" t="s">
        <v>3218</v>
      </c>
      <c r="D580" t="s">
        <v>677</v>
      </c>
      <c r="E580" s="182" t="s">
        <v>3219</v>
      </c>
      <c r="F580" s="121" t="s">
        <v>2042</v>
      </c>
      <c r="G580" s="121" t="s">
        <v>376</v>
      </c>
      <c r="H580" s="116">
        <v>280</v>
      </c>
      <c r="I580" s="116" t="s">
        <v>352</v>
      </c>
      <c r="J580" s="116" t="s">
        <v>346</v>
      </c>
      <c r="K580" s="116">
        <v>25</v>
      </c>
      <c r="L580" s="116">
        <v>5</v>
      </c>
      <c r="M580" s="116" t="s">
        <v>489</v>
      </c>
      <c r="N580" s="116" t="s">
        <v>378</v>
      </c>
      <c r="O580"/>
      <c r="P580" s="116" t="s">
        <v>353</v>
      </c>
      <c r="Q580" s="137" t="s">
        <v>349</v>
      </c>
      <c r="R580" s="137">
        <v>12</v>
      </c>
      <c r="S580" s="135">
        <v>12</v>
      </c>
      <c r="T580" s="135" t="s">
        <v>489</v>
      </c>
      <c r="U580" s="136" t="s">
        <v>489</v>
      </c>
      <c r="V580" s="136" t="s">
        <v>349</v>
      </c>
      <c r="W580" s="136" t="s">
        <v>349</v>
      </c>
      <c r="X580" s="136" t="s">
        <v>349</v>
      </c>
      <c r="Y580" s="136"/>
    </row>
    <row r="581" spans="1:25" ht="12" customHeight="1">
      <c r="A581" s="116" t="s">
        <v>612</v>
      </c>
      <c r="B581" s="116" t="s">
        <v>357</v>
      </c>
      <c r="C581" s="116" t="s">
        <v>3220</v>
      </c>
      <c r="D581" t="s">
        <v>678</v>
      </c>
      <c r="E581" s="182" t="s">
        <v>3221</v>
      </c>
      <c r="F581" s="121" t="s">
        <v>2042</v>
      </c>
      <c r="G581" s="121" t="s">
        <v>617</v>
      </c>
      <c r="H581" s="116">
        <v>280</v>
      </c>
      <c r="I581" s="116" t="s">
        <v>352</v>
      </c>
      <c r="J581" s="116" t="s">
        <v>346</v>
      </c>
      <c r="K581" s="116">
        <v>25</v>
      </c>
      <c r="L581" s="116">
        <v>3</v>
      </c>
      <c r="M581" s="116" t="s">
        <v>489</v>
      </c>
      <c r="N581" s="116" t="s">
        <v>378</v>
      </c>
      <c r="O581" t="s">
        <v>489</v>
      </c>
      <c r="P581" s="116" t="s">
        <v>3059</v>
      </c>
      <c r="Q581" s="137" t="s">
        <v>349</v>
      </c>
      <c r="R581" s="137">
        <v>12</v>
      </c>
      <c r="S581" s="135">
        <v>12</v>
      </c>
      <c r="T581" s="135" t="s">
        <v>490</v>
      </c>
      <c r="U581" s="136" t="s">
        <v>489</v>
      </c>
      <c r="V581" s="136" t="s">
        <v>349</v>
      </c>
      <c r="W581" s="136" t="s">
        <v>349</v>
      </c>
      <c r="X581" s="136" t="s">
        <v>349</v>
      </c>
      <c r="Y581" s="136"/>
    </row>
    <row r="582" spans="1:25" ht="15.75" customHeight="1">
      <c r="A582" s="116" t="s">
        <v>612</v>
      </c>
      <c r="B582" s="116" t="s">
        <v>357</v>
      </c>
      <c r="C582" s="116" t="s">
        <v>3222</v>
      </c>
      <c r="D582"/>
      <c r="E582" s="182" t="s">
        <v>3223</v>
      </c>
      <c r="F582" s="121" t="s">
        <v>2042</v>
      </c>
      <c r="G582" s="121" t="s">
        <v>2900</v>
      </c>
      <c r="H582" s="116">
        <v>280</v>
      </c>
      <c r="I582" s="116" t="s">
        <v>352</v>
      </c>
      <c r="J582" s="116" t="s">
        <v>346</v>
      </c>
      <c r="K582" s="116">
        <v>25</v>
      </c>
      <c r="L582" s="116">
        <v>2</v>
      </c>
      <c r="M582" s="116" t="s">
        <v>489</v>
      </c>
      <c r="N582" s="116" t="s">
        <v>378</v>
      </c>
      <c r="O582" t="s">
        <v>489</v>
      </c>
      <c r="P582" s="116" t="s">
        <v>379</v>
      </c>
      <c r="Q582" s="116" t="s">
        <v>349</v>
      </c>
      <c r="R582" s="137">
        <v>12</v>
      </c>
      <c r="S582" s="135">
        <v>12</v>
      </c>
      <c r="T582" s="135" t="s">
        <v>490</v>
      </c>
      <c r="U582" s="136" t="s">
        <v>489</v>
      </c>
      <c r="V582" s="136" t="s">
        <v>349</v>
      </c>
      <c r="W582" s="136" t="s">
        <v>349</v>
      </c>
      <c r="X582" s="136" t="s">
        <v>349</v>
      </c>
      <c r="Y582" s="136"/>
    </row>
    <row r="583" spans="1:25" ht="12" customHeight="1">
      <c r="A583" s="116" t="s">
        <v>612</v>
      </c>
      <c r="B583" s="116" t="s">
        <v>357</v>
      </c>
      <c r="C583" s="116" t="s">
        <v>3224</v>
      </c>
      <c r="D583" t="s">
        <v>679</v>
      </c>
      <c r="E583" s="182" t="s">
        <v>3225</v>
      </c>
      <c r="F583" s="121" t="s">
        <v>2042</v>
      </c>
      <c r="G583" s="121" t="s">
        <v>617</v>
      </c>
      <c r="H583" s="116">
        <v>420</v>
      </c>
      <c r="I583" s="116" t="s">
        <v>352</v>
      </c>
      <c r="J583" s="116" t="s">
        <v>346</v>
      </c>
      <c r="K583" s="116">
        <v>25</v>
      </c>
      <c r="L583" s="116">
        <v>3</v>
      </c>
      <c r="M583" s="116" t="s">
        <v>489</v>
      </c>
      <c r="N583" s="116" t="s">
        <v>378</v>
      </c>
      <c r="O583" t="s">
        <v>489</v>
      </c>
      <c r="P583" s="116" t="s">
        <v>3059</v>
      </c>
      <c r="Q583" s="137" t="s">
        <v>349</v>
      </c>
      <c r="R583" s="137">
        <v>12</v>
      </c>
      <c r="S583" s="135">
        <v>12</v>
      </c>
      <c r="T583" s="135" t="s">
        <v>490</v>
      </c>
      <c r="U583" s="136" t="s">
        <v>489</v>
      </c>
      <c r="V583" s="136" t="s">
        <v>349</v>
      </c>
      <c r="W583" s="136" t="s">
        <v>349</v>
      </c>
      <c r="X583" s="136" t="s">
        <v>349</v>
      </c>
      <c r="Y583" s="136"/>
    </row>
    <row r="584" spans="1:25" ht="12" customHeight="1">
      <c r="A584" s="116" t="s">
        <v>612</v>
      </c>
      <c r="B584" s="116" t="s">
        <v>357</v>
      </c>
      <c r="C584" s="116" t="s">
        <v>3226</v>
      </c>
      <c r="D584" t="s">
        <v>680</v>
      </c>
      <c r="E584" s="182" t="s">
        <v>3227</v>
      </c>
      <c r="F584" s="121" t="s">
        <v>2042</v>
      </c>
      <c r="G584" s="121" t="s">
        <v>617</v>
      </c>
      <c r="H584" s="116">
        <v>420</v>
      </c>
      <c r="I584" s="116" t="s">
        <v>352</v>
      </c>
      <c r="J584" s="116" t="s">
        <v>346</v>
      </c>
      <c r="K584" s="116">
        <v>25</v>
      </c>
      <c r="L584" s="116">
        <v>3</v>
      </c>
      <c r="M584" s="116" t="s">
        <v>489</v>
      </c>
      <c r="N584" s="116" t="s">
        <v>378</v>
      </c>
      <c r="O584" t="s">
        <v>489</v>
      </c>
      <c r="P584" s="116" t="s">
        <v>3059</v>
      </c>
      <c r="Q584" s="137" t="s">
        <v>349</v>
      </c>
      <c r="R584" s="137">
        <v>12</v>
      </c>
      <c r="S584" s="135">
        <v>12</v>
      </c>
      <c r="T584" s="135" t="s">
        <v>490</v>
      </c>
      <c r="U584" s="136" t="s">
        <v>489</v>
      </c>
      <c r="V584" s="136" t="s">
        <v>349</v>
      </c>
      <c r="W584" s="136" t="s">
        <v>349</v>
      </c>
      <c r="X584" s="136" t="s">
        <v>349</v>
      </c>
      <c r="Y584" s="136"/>
    </row>
    <row r="585" spans="1:25" ht="12" customHeight="1">
      <c r="A585" s="116" t="s">
        <v>612</v>
      </c>
      <c r="B585" s="116" t="s">
        <v>357</v>
      </c>
      <c r="C585" s="116" t="s">
        <v>3228</v>
      </c>
      <c r="D585" t="s">
        <v>681</v>
      </c>
      <c r="E585" s="182" t="s">
        <v>3229</v>
      </c>
      <c r="F585" s="121" t="s">
        <v>2042</v>
      </c>
      <c r="G585" s="121" t="s">
        <v>617</v>
      </c>
      <c r="H585" s="116">
        <v>420</v>
      </c>
      <c r="I585" s="116" t="s">
        <v>352</v>
      </c>
      <c r="J585" s="116" t="s">
        <v>346</v>
      </c>
      <c r="K585" s="116">
        <v>25</v>
      </c>
      <c r="L585" s="116">
        <v>3</v>
      </c>
      <c r="M585" s="116" t="s">
        <v>489</v>
      </c>
      <c r="N585" s="116" t="s">
        <v>378</v>
      </c>
      <c r="O585" t="s">
        <v>489</v>
      </c>
      <c r="P585" s="116" t="s">
        <v>3059</v>
      </c>
      <c r="Q585" s="137" t="s">
        <v>349</v>
      </c>
      <c r="R585" s="137">
        <v>12</v>
      </c>
      <c r="S585" s="135">
        <v>12</v>
      </c>
      <c r="T585" s="135" t="s">
        <v>490</v>
      </c>
      <c r="U585" s="136" t="s">
        <v>489</v>
      </c>
      <c r="V585" s="136" t="s">
        <v>349</v>
      </c>
      <c r="W585" s="136" t="s">
        <v>349</v>
      </c>
      <c r="X585" s="136" t="s">
        <v>349</v>
      </c>
      <c r="Y585" s="136"/>
    </row>
    <row r="586" spans="1:25" ht="15.75" customHeight="1">
      <c r="A586" s="116" t="s">
        <v>612</v>
      </c>
      <c r="B586" s="116" t="s">
        <v>357</v>
      </c>
      <c r="C586" s="116" t="s">
        <v>3230</v>
      </c>
      <c r="D586"/>
      <c r="E586" s="182" t="s">
        <v>3231</v>
      </c>
      <c r="F586" s="121" t="s">
        <v>2668</v>
      </c>
      <c r="G586" s="121" t="s">
        <v>2895</v>
      </c>
      <c r="H586" s="116">
        <v>420</v>
      </c>
      <c r="I586" s="116" t="s">
        <v>352</v>
      </c>
      <c r="J586" s="116" t="s">
        <v>346</v>
      </c>
      <c r="K586" s="116">
        <v>25</v>
      </c>
      <c r="L586" s="116">
        <v>2</v>
      </c>
      <c r="M586" s="116" t="s">
        <v>489</v>
      </c>
      <c r="N586" s="116" t="s">
        <v>378</v>
      </c>
      <c r="O586"/>
      <c r="P586" s="116" t="s">
        <v>2195</v>
      </c>
      <c r="Q586" s="137" t="s">
        <v>349</v>
      </c>
      <c r="R586" s="137">
        <v>12</v>
      </c>
      <c r="S586" s="135">
        <v>12</v>
      </c>
      <c r="T586" s="135" t="s">
        <v>490</v>
      </c>
      <c r="U586" s="136" t="s">
        <v>489</v>
      </c>
      <c r="V586" s="136" t="s">
        <v>349</v>
      </c>
      <c r="W586" s="136" t="s">
        <v>349</v>
      </c>
      <c r="X586" s="136" t="s">
        <v>349</v>
      </c>
      <c r="Y586" s="136"/>
    </row>
    <row r="587" spans="1:25" ht="15.75" customHeight="1">
      <c r="A587" s="116" t="s">
        <v>612</v>
      </c>
      <c r="B587" s="116" t="s">
        <v>357</v>
      </c>
      <c r="C587" s="116" t="s">
        <v>3232</v>
      </c>
      <c r="D587"/>
      <c r="E587" s="182" t="s">
        <v>3233</v>
      </c>
      <c r="F587" s="121" t="s">
        <v>349</v>
      </c>
      <c r="G587" s="121" t="s">
        <v>622</v>
      </c>
      <c r="H587" s="116" t="s">
        <v>2079</v>
      </c>
      <c r="I587" s="116" t="s">
        <v>2079</v>
      </c>
      <c r="J587" s="116" t="s">
        <v>2079</v>
      </c>
      <c r="K587" s="116" t="s">
        <v>2079</v>
      </c>
      <c r="L587" s="116" t="s">
        <v>493</v>
      </c>
      <c r="M587" s="116" t="s">
        <v>2079</v>
      </c>
      <c r="N587" s="116" t="s">
        <v>2079</v>
      </c>
      <c r="O587"/>
      <c r="P587" s="116" t="s">
        <v>2079</v>
      </c>
      <c r="Q587" s="116" t="s">
        <v>2079</v>
      </c>
      <c r="R587" s="116" t="s">
        <v>2079</v>
      </c>
      <c r="S587" s="116" t="s">
        <v>2079</v>
      </c>
      <c r="T587" s="116" t="s">
        <v>2079</v>
      </c>
      <c r="U587" s="116" t="s">
        <v>2079</v>
      </c>
      <c r="V587" s="116" t="s">
        <v>2079</v>
      </c>
      <c r="W587" s="116" t="s">
        <v>2079</v>
      </c>
      <c r="X587" s="116" t="s">
        <v>2079</v>
      </c>
      <c r="Y587" s="136"/>
    </row>
    <row r="588" spans="1:25" ht="15.75" customHeight="1">
      <c r="A588" s="116" t="s">
        <v>612</v>
      </c>
      <c r="B588" s="116" t="s">
        <v>357</v>
      </c>
      <c r="C588" s="116" t="s">
        <v>3234</v>
      </c>
      <c r="D588" t="s">
        <v>682</v>
      </c>
      <c r="E588" s="182" t="s">
        <v>3235</v>
      </c>
      <c r="F588" s="121" t="s">
        <v>2042</v>
      </c>
      <c r="G588" s="121" t="s">
        <v>376</v>
      </c>
      <c r="H588" s="116">
        <v>120</v>
      </c>
      <c r="I588" s="116" t="s">
        <v>352</v>
      </c>
      <c r="J588" s="116" t="s">
        <v>346</v>
      </c>
      <c r="K588" s="116">
        <v>25</v>
      </c>
      <c r="L588" s="116">
        <v>5</v>
      </c>
      <c r="M588" s="116" t="s">
        <v>489</v>
      </c>
      <c r="N588" s="116" t="s">
        <v>378</v>
      </c>
      <c r="O588"/>
      <c r="P588" s="116" t="s">
        <v>353</v>
      </c>
      <c r="Q588" s="116" t="s">
        <v>349</v>
      </c>
      <c r="R588" s="137">
        <v>12</v>
      </c>
      <c r="S588" s="135">
        <v>12</v>
      </c>
      <c r="T588" s="135" t="s">
        <v>490</v>
      </c>
      <c r="U588" s="136" t="s">
        <v>489</v>
      </c>
      <c r="V588" s="136" t="s">
        <v>349</v>
      </c>
      <c r="W588" s="136" t="s">
        <v>349</v>
      </c>
      <c r="X588" s="136" t="s">
        <v>349</v>
      </c>
      <c r="Y588" s="136"/>
    </row>
    <row r="589" spans="1:25" ht="15.75" customHeight="1">
      <c r="A589" s="116" t="s">
        <v>612</v>
      </c>
      <c r="B589" s="116" t="s">
        <v>357</v>
      </c>
      <c r="C589" s="116" t="s">
        <v>3236</v>
      </c>
      <c r="D589" t="s">
        <v>683</v>
      </c>
      <c r="E589" s="182" t="s">
        <v>3237</v>
      </c>
      <c r="F589" s="121" t="s">
        <v>2042</v>
      </c>
      <c r="G589" s="121" t="s">
        <v>376</v>
      </c>
      <c r="H589" s="116">
        <v>280</v>
      </c>
      <c r="I589" s="116" t="s">
        <v>352</v>
      </c>
      <c r="J589" s="116" t="s">
        <v>346</v>
      </c>
      <c r="K589" s="116">
        <v>25</v>
      </c>
      <c r="L589" s="116">
        <v>5</v>
      </c>
      <c r="M589" s="116" t="s">
        <v>489</v>
      </c>
      <c r="N589" s="116" t="s">
        <v>378</v>
      </c>
      <c r="O589"/>
      <c r="P589" s="116" t="s">
        <v>353</v>
      </c>
      <c r="Q589" s="116" t="s">
        <v>349</v>
      </c>
      <c r="R589" s="137">
        <v>12</v>
      </c>
      <c r="S589" s="135">
        <v>12</v>
      </c>
      <c r="T589" s="135" t="s">
        <v>489</v>
      </c>
      <c r="U589" s="136" t="s">
        <v>489</v>
      </c>
      <c r="V589" s="136" t="s">
        <v>349</v>
      </c>
      <c r="W589" s="136" t="s">
        <v>349</v>
      </c>
      <c r="X589" s="136" t="s">
        <v>349</v>
      </c>
      <c r="Y589" s="136"/>
    </row>
    <row r="590" spans="1:25" ht="15.75" customHeight="1">
      <c r="A590" s="116" t="s">
        <v>612</v>
      </c>
      <c r="B590" s="116" t="s">
        <v>357</v>
      </c>
      <c r="C590" s="116" t="s">
        <v>3238</v>
      </c>
      <c r="D590"/>
      <c r="E590" s="182" t="s">
        <v>3239</v>
      </c>
      <c r="F590" s="121" t="s">
        <v>2042</v>
      </c>
      <c r="G590" s="121" t="s">
        <v>2900</v>
      </c>
      <c r="H590" s="116">
        <v>280</v>
      </c>
      <c r="I590" s="116" t="s">
        <v>352</v>
      </c>
      <c r="J590" s="116" t="s">
        <v>346</v>
      </c>
      <c r="K590" s="116">
        <v>25</v>
      </c>
      <c r="L590" s="116">
        <v>2</v>
      </c>
      <c r="M590" s="116" t="s">
        <v>489</v>
      </c>
      <c r="N590" s="116" t="s">
        <v>378</v>
      </c>
      <c r="O590" t="s">
        <v>489</v>
      </c>
      <c r="P590" s="116" t="s">
        <v>379</v>
      </c>
      <c r="Q590" s="116" t="s">
        <v>349</v>
      </c>
      <c r="R590" s="137">
        <v>12</v>
      </c>
      <c r="S590" s="135">
        <v>12</v>
      </c>
      <c r="T590" s="135" t="s">
        <v>490</v>
      </c>
      <c r="U590" s="136" t="s">
        <v>489</v>
      </c>
      <c r="V590" s="136" t="s">
        <v>349</v>
      </c>
      <c r="W590" s="136" t="s">
        <v>349</v>
      </c>
      <c r="X590" s="136" t="s">
        <v>349</v>
      </c>
      <c r="Y590" s="136"/>
    </row>
    <row r="591" spans="1:25" ht="15.75" customHeight="1">
      <c r="A591" s="116" t="s">
        <v>612</v>
      </c>
      <c r="B591" s="116" t="s">
        <v>357</v>
      </c>
      <c r="C591" s="116" t="s">
        <v>3240</v>
      </c>
      <c r="D591" t="s">
        <v>684</v>
      </c>
      <c r="E591" s="182" t="s">
        <v>3241</v>
      </c>
      <c r="F591" s="121" t="s">
        <v>2042</v>
      </c>
      <c r="G591" s="121" t="s">
        <v>376</v>
      </c>
      <c r="H591" s="116">
        <v>280</v>
      </c>
      <c r="I591" s="116" t="s">
        <v>352</v>
      </c>
      <c r="J591" s="116" t="s">
        <v>346</v>
      </c>
      <c r="K591" s="116">
        <v>25</v>
      </c>
      <c r="L591" s="116">
        <v>3</v>
      </c>
      <c r="M591" s="116" t="s">
        <v>489</v>
      </c>
      <c r="N591" s="116" t="s">
        <v>378</v>
      </c>
      <c r="O591"/>
      <c r="P591" s="116" t="s">
        <v>353</v>
      </c>
      <c r="Q591" s="116" t="s">
        <v>349</v>
      </c>
      <c r="R591" s="137">
        <v>12</v>
      </c>
      <c r="S591" s="135">
        <v>12</v>
      </c>
      <c r="T591" s="135" t="s">
        <v>490</v>
      </c>
      <c r="U591" s="136" t="s">
        <v>489</v>
      </c>
      <c r="V591" s="136" t="s">
        <v>349</v>
      </c>
      <c r="W591" s="136" t="s">
        <v>349</v>
      </c>
      <c r="X591" s="136" t="s">
        <v>349</v>
      </c>
      <c r="Y591" s="136"/>
    </row>
    <row r="592" spans="1:25" ht="15.75" customHeight="1">
      <c r="A592" s="116" t="s">
        <v>612</v>
      </c>
      <c r="B592" s="116" t="s">
        <v>503</v>
      </c>
      <c r="C592" s="116" t="s">
        <v>3242</v>
      </c>
      <c r="D592" t="s">
        <v>685</v>
      </c>
      <c r="E592" s="182" t="s">
        <v>3243</v>
      </c>
      <c r="F592" s="121" t="s">
        <v>2042</v>
      </c>
      <c r="G592" s="121" t="s">
        <v>617</v>
      </c>
      <c r="H592" s="116">
        <v>420</v>
      </c>
      <c r="I592" s="116" t="s">
        <v>352</v>
      </c>
      <c r="J592" s="116" t="s">
        <v>346</v>
      </c>
      <c r="K592" s="116">
        <v>25</v>
      </c>
      <c r="L592" s="116">
        <v>3</v>
      </c>
      <c r="M592" s="116" t="s">
        <v>489</v>
      </c>
      <c r="N592" s="116" t="s">
        <v>378</v>
      </c>
      <c r="O592" t="s">
        <v>489</v>
      </c>
      <c r="P592" s="116" t="s">
        <v>3059</v>
      </c>
      <c r="Q592" s="116" t="s">
        <v>349</v>
      </c>
      <c r="R592" s="137">
        <v>12</v>
      </c>
      <c r="S592" s="135">
        <v>12</v>
      </c>
      <c r="T592" s="135" t="s">
        <v>490</v>
      </c>
      <c r="U592" s="136" t="s">
        <v>489</v>
      </c>
      <c r="V592" s="136" t="s">
        <v>349</v>
      </c>
      <c r="W592" s="136" t="s">
        <v>349</v>
      </c>
      <c r="X592" s="136" t="s">
        <v>349</v>
      </c>
      <c r="Y592" s="136"/>
    </row>
    <row r="593" spans="1:25" ht="15.75" customHeight="1">
      <c r="A593" s="116" t="s">
        <v>612</v>
      </c>
      <c r="B593" s="116" t="s">
        <v>503</v>
      </c>
      <c r="C593" s="116" t="s">
        <v>3244</v>
      </c>
      <c r="D593" t="s">
        <v>686</v>
      </c>
      <c r="E593" s="182" t="s">
        <v>3245</v>
      </c>
      <c r="F593" s="121" t="s">
        <v>2042</v>
      </c>
      <c r="G593" s="121" t="s">
        <v>617</v>
      </c>
      <c r="H593" s="116">
        <v>420</v>
      </c>
      <c r="I593" s="116" t="s">
        <v>352</v>
      </c>
      <c r="J593" s="116" t="s">
        <v>346</v>
      </c>
      <c r="K593" s="116">
        <v>25</v>
      </c>
      <c r="L593" s="116">
        <v>3</v>
      </c>
      <c r="M593" s="116" t="s">
        <v>489</v>
      </c>
      <c r="N593" s="116" t="s">
        <v>378</v>
      </c>
      <c r="O593" t="s">
        <v>489</v>
      </c>
      <c r="P593" s="116" t="s">
        <v>3059</v>
      </c>
      <c r="Q593" s="116" t="s">
        <v>349</v>
      </c>
      <c r="R593" s="137">
        <v>12</v>
      </c>
      <c r="S593" s="135">
        <v>12</v>
      </c>
      <c r="T593" s="135" t="s">
        <v>490</v>
      </c>
      <c r="U593" s="136" t="s">
        <v>489</v>
      </c>
      <c r="V593" s="136" t="s">
        <v>349</v>
      </c>
      <c r="W593" s="136" t="s">
        <v>349</v>
      </c>
      <c r="X593" s="136" t="s">
        <v>349</v>
      </c>
      <c r="Y593" s="136"/>
    </row>
    <row r="594" spans="1:25" ht="15.75" customHeight="1">
      <c r="A594" s="116" t="s">
        <v>612</v>
      </c>
      <c r="B594" s="116" t="s">
        <v>503</v>
      </c>
      <c r="C594" s="116" t="s">
        <v>3246</v>
      </c>
      <c r="D594" t="s">
        <v>687</v>
      </c>
      <c r="E594" s="182" t="s">
        <v>3247</v>
      </c>
      <c r="F594" s="121" t="s">
        <v>2042</v>
      </c>
      <c r="G594" s="121" t="s">
        <v>617</v>
      </c>
      <c r="H594" s="116">
        <v>420</v>
      </c>
      <c r="I594" s="116" t="s">
        <v>352</v>
      </c>
      <c r="J594" s="116" t="s">
        <v>346</v>
      </c>
      <c r="K594" s="116">
        <v>25</v>
      </c>
      <c r="L594" s="116">
        <v>3</v>
      </c>
      <c r="M594" s="116" t="s">
        <v>489</v>
      </c>
      <c r="N594" s="116" t="s">
        <v>378</v>
      </c>
      <c r="O594" t="s">
        <v>489</v>
      </c>
      <c r="P594" s="116" t="s">
        <v>3059</v>
      </c>
      <c r="Q594" s="116" t="s">
        <v>349</v>
      </c>
      <c r="R594" s="137">
        <v>12</v>
      </c>
      <c r="S594" s="135">
        <v>12</v>
      </c>
      <c r="T594" s="135" t="s">
        <v>490</v>
      </c>
      <c r="U594" s="136" t="s">
        <v>489</v>
      </c>
      <c r="V594" s="136" t="s">
        <v>349</v>
      </c>
      <c r="W594" s="136" t="s">
        <v>349</v>
      </c>
      <c r="X594" s="136" t="s">
        <v>349</v>
      </c>
      <c r="Y594" s="136"/>
    </row>
    <row r="595" spans="1:25" ht="15.75" customHeight="1">
      <c r="A595" s="116" t="s">
        <v>612</v>
      </c>
      <c r="B595" s="116" t="s">
        <v>503</v>
      </c>
      <c r="C595" s="116" t="s">
        <v>3248</v>
      </c>
      <c r="D595" t="s">
        <v>688</v>
      </c>
      <c r="E595" s="182" t="s">
        <v>3249</v>
      </c>
      <c r="F595" s="121" t="s">
        <v>2042</v>
      </c>
      <c r="G595" s="121" t="s">
        <v>617</v>
      </c>
      <c r="H595" s="116">
        <v>420</v>
      </c>
      <c r="I595" s="116" t="s">
        <v>352</v>
      </c>
      <c r="J595" s="116" t="s">
        <v>346</v>
      </c>
      <c r="K595" s="116">
        <v>25</v>
      </c>
      <c r="L595" s="116">
        <v>3</v>
      </c>
      <c r="M595" s="116" t="s">
        <v>489</v>
      </c>
      <c r="N595" s="116" t="s">
        <v>378</v>
      </c>
      <c r="O595" t="s">
        <v>489</v>
      </c>
      <c r="P595" s="116" t="s">
        <v>3059</v>
      </c>
      <c r="Q595" s="116" t="s">
        <v>349</v>
      </c>
      <c r="R595" s="137">
        <v>12</v>
      </c>
      <c r="S595" s="135">
        <v>12</v>
      </c>
      <c r="T595" s="135" t="s">
        <v>490</v>
      </c>
      <c r="U595" s="136" t="s">
        <v>489</v>
      </c>
      <c r="V595" s="136" t="s">
        <v>349</v>
      </c>
      <c r="W595" s="136" t="s">
        <v>349</v>
      </c>
      <c r="X595" s="136" t="s">
        <v>349</v>
      </c>
      <c r="Y595" s="136"/>
    </row>
    <row r="596" spans="1:25" ht="15.75" customHeight="1">
      <c r="A596" s="116" t="s">
        <v>612</v>
      </c>
      <c r="B596" s="116" t="s">
        <v>503</v>
      </c>
      <c r="C596" s="116" t="s">
        <v>3250</v>
      </c>
      <c r="D596"/>
      <c r="E596" s="182" t="s">
        <v>3251</v>
      </c>
      <c r="F596" s="121" t="s">
        <v>2668</v>
      </c>
      <c r="G596" s="121" t="s">
        <v>2895</v>
      </c>
      <c r="H596" s="116">
        <v>420</v>
      </c>
      <c r="I596" s="116" t="s">
        <v>352</v>
      </c>
      <c r="J596" s="116" t="s">
        <v>346</v>
      </c>
      <c r="K596" s="116">
        <v>25</v>
      </c>
      <c r="L596" s="116">
        <v>2</v>
      </c>
      <c r="M596" s="116" t="s">
        <v>489</v>
      </c>
      <c r="N596" s="116" t="s">
        <v>378</v>
      </c>
      <c r="O596"/>
      <c r="P596" s="116" t="s">
        <v>2195</v>
      </c>
      <c r="Q596" s="116" t="s">
        <v>349</v>
      </c>
      <c r="R596" s="137">
        <v>12</v>
      </c>
      <c r="S596" s="135">
        <v>12</v>
      </c>
      <c r="T596" s="135" t="s">
        <v>490</v>
      </c>
      <c r="U596" s="136" t="s">
        <v>489</v>
      </c>
      <c r="V596" s="136" t="s">
        <v>349</v>
      </c>
      <c r="W596" s="136" t="s">
        <v>349</v>
      </c>
      <c r="X596" s="136" t="s">
        <v>349</v>
      </c>
      <c r="Y596" s="136"/>
    </row>
    <row r="597" spans="1:25" ht="15.75" customHeight="1">
      <c r="A597" s="116" t="s">
        <v>612</v>
      </c>
      <c r="B597" s="116" t="s">
        <v>357</v>
      </c>
      <c r="C597" s="116" t="s">
        <v>3252</v>
      </c>
      <c r="D597" t="s">
        <v>689</v>
      </c>
      <c r="E597" s="182" t="s">
        <v>3253</v>
      </c>
      <c r="F597" s="121" t="s">
        <v>2042</v>
      </c>
      <c r="G597" s="121" t="s">
        <v>376</v>
      </c>
      <c r="H597" s="116">
        <v>120</v>
      </c>
      <c r="I597" s="116" t="s">
        <v>345</v>
      </c>
      <c r="J597" s="116" t="s">
        <v>346</v>
      </c>
      <c r="K597" s="116">
        <v>25</v>
      </c>
      <c r="L597" s="116">
        <v>2</v>
      </c>
      <c r="M597" s="116" t="s">
        <v>489</v>
      </c>
      <c r="N597" s="116" t="s">
        <v>378</v>
      </c>
      <c r="O597"/>
      <c r="P597" s="116" t="s">
        <v>2043</v>
      </c>
      <c r="Q597" s="137" t="s">
        <v>349</v>
      </c>
      <c r="R597" s="137">
        <v>12</v>
      </c>
      <c r="S597" s="135">
        <v>12</v>
      </c>
      <c r="T597" s="135" t="s">
        <v>490</v>
      </c>
      <c r="U597" s="136" t="s">
        <v>489</v>
      </c>
      <c r="V597" s="136" t="s">
        <v>349</v>
      </c>
      <c r="W597" s="136" t="s">
        <v>349</v>
      </c>
      <c r="X597" s="136" t="s">
        <v>349</v>
      </c>
      <c r="Y597" s="136"/>
    </row>
    <row r="598" spans="1:25" ht="15.75" customHeight="1">
      <c r="A598" s="116" t="s">
        <v>612</v>
      </c>
      <c r="B598" s="116" t="s">
        <v>357</v>
      </c>
      <c r="C598" s="116" t="s">
        <v>3254</v>
      </c>
      <c r="D598" t="s">
        <v>690</v>
      </c>
      <c r="E598" s="182" t="s">
        <v>3255</v>
      </c>
      <c r="F598" s="121" t="s">
        <v>2042</v>
      </c>
      <c r="G598" s="121" t="s">
        <v>376</v>
      </c>
      <c r="H598" s="116">
        <v>280</v>
      </c>
      <c r="I598" s="116" t="s">
        <v>345</v>
      </c>
      <c r="J598" s="116" t="s">
        <v>346</v>
      </c>
      <c r="K598" s="116">
        <v>25</v>
      </c>
      <c r="L598" s="116">
        <v>7.5</v>
      </c>
      <c r="M598" s="116" t="s">
        <v>489</v>
      </c>
      <c r="N598" s="116" t="s">
        <v>378</v>
      </c>
      <c r="O598"/>
      <c r="P598" s="116" t="s">
        <v>353</v>
      </c>
      <c r="Q598" s="137" t="s">
        <v>349</v>
      </c>
      <c r="R598" s="137">
        <v>12</v>
      </c>
      <c r="S598" s="135">
        <v>12</v>
      </c>
      <c r="T598" s="135" t="s">
        <v>489</v>
      </c>
      <c r="U598" s="136" t="s">
        <v>489</v>
      </c>
      <c r="V598" s="136" t="s">
        <v>349</v>
      </c>
      <c r="W598" s="136" t="s">
        <v>349</v>
      </c>
      <c r="X598" s="136" t="s">
        <v>349</v>
      </c>
      <c r="Y598" s="136"/>
    </row>
    <row r="599" spans="1:25" ht="15.75" customHeight="1">
      <c r="A599" s="116" t="s">
        <v>612</v>
      </c>
      <c r="B599" s="116" t="s">
        <v>357</v>
      </c>
      <c r="C599" s="116" t="s">
        <v>3256</v>
      </c>
      <c r="D599" t="s">
        <v>691</v>
      </c>
      <c r="E599" s="182" t="s">
        <v>3257</v>
      </c>
      <c r="F599" s="121" t="s">
        <v>2042</v>
      </c>
      <c r="G599" s="121" t="s">
        <v>376</v>
      </c>
      <c r="H599" s="116">
        <v>280</v>
      </c>
      <c r="I599" s="116" t="s">
        <v>345</v>
      </c>
      <c r="J599" s="116" t="s">
        <v>346</v>
      </c>
      <c r="K599" s="116">
        <v>25</v>
      </c>
      <c r="L599" s="116">
        <v>3</v>
      </c>
      <c r="M599" s="116" t="s">
        <v>489</v>
      </c>
      <c r="N599" s="116" t="s">
        <v>378</v>
      </c>
      <c r="O599"/>
      <c r="P599" s="116" t="s">
        <v>353</v>
      </c>
      <c r="Q599" s="137" t="s">
        <v>349</v>
      </c>
      <c r="R599" s="137">
        <v>12</v>
      </c>
      <c r="S599" s="135">
        <v>12</v>
      </c>
      <c r="T599" s="135" t="s">
        <v>490</v>
      </c>
      <c r="U599" s="136" t="s">
        <v>489</v>
      </c>
      <c r="V599" s="136" t="s">
        <v>349</v>
      </c>
      <c r="W599" s="136" t="s">
        <v>349</v>
      </c>
      <c r="X599" s="136" t="s">
        <v>349</v>
      </c>
      <c r="Y599" s="136"/>
    </row>
    <row r="600" spans="1:25" ht="15.75" customHeight="1">
      <c r="A600" s="116" t="s">
        <v>612</v>
      </c>
      <c r="B600" s="116" t="s">
        <v>357</v>
      </c>
      <c r="C600" s="116" t="s">
        <v>3258</v>
      </c>
      <c r="D600" t="s">
        <v>692</v>
      </c>
      <c r="E600" s="182" t="s">
        <v>3259</v>
      </c>
      <c r="F600" s="121" t="s">
        <v>2042</v>
      </c>
      <c r="G600" s="121" t="s">
        <v>617</v>
      </c>
      <c r="H600" s="116">
        <v>280</v>
      </c>
      <c r="I600" s="116" t="s">
        <v>345</v>
      </c>
      <c r="J600" s="116" t="s">
        <v>346</v>
      </c>
      <c r="K600" s="116">
        <v>25</v>
      </c>
      <c r="L600" s="116">
        <v>3</v>
      </c>
      <c r="M600" s="116" t="s">
        <v>489</v>
      </c>
      <c r="N600" s="116" t="s">
        <v>378</v>
      </c>
      <c r="O600" t="s">
        <v>489</v>
      </c>
      <c r="P600" s="116" t="s">
        <v>3059</v>
      </c>
      <c r="Q600" s="137" t="s">
        <v>349</v>
      </c>
      <c r="R600" s="137">
        <v>12</v>
      </c>
      <c r="S600" s="135">
        <v>12</v>
      </c>
      <c r="T600" s="135" t="s">
        <v>490</v>
      </c>
      <c r="U600" s="136" t="s">
        <v>489</v>
      </c>
      <c r="V600" s="136" t="s">
        <v>349</v>
      </c>
      <c r="W600" s="136" t="s">
        <v>349</v>
      </c>
      <c r="X600" s="136" t="s">
        <v>349</v>
      </c>
      <c r="Y600" s="136"/>
    </row>
    <row r="601" spans="1:25" ht="15.75" customHeight="1">
      <c r="A601" s="116" t="s">
        <v>612</v>
      </c>
      <c r="B601" s="116" t="s">
        <v>357</v>
      </c>
      <c r="C601" s="116" t="s">
        <v>3260</v>
      </c>
      <c r="D601"/>
      <c r="E601" s="182" t="s">
        <v>3261</v>
      </c>
      <c r="F601" s="121" t="s">
        <v>2042</v>
      </c>
      <c r="G601" s="121" t="s">
        <v>693</v>
      </c>
      <c r="H601" s="116">
        <v>280</v>
      </c>
      <c r="I601" s="116" t="s">
        <v>345</v>
      </c>
      <c r="J601" s="116" t="s">
        <v>346</v>
      </c>
      <c r="K601" s="116">
        <v>25</v>
      </c>
      <c r="L601" s="116">
        <v>2</v>
      </c>
      <c r="M601" s="116" t="s">
        <v>489</v>
      </c>
      <c r="N601" s="116" t="s">
        <v>378</v>
      </c>
      <c r="O601" t="s">
        <v>489</v>
      </c>
      <c r="P601" s="116" t="s">
        <v>504</v>
      </c>
      <c r="Q601" s="137" t="s">
        <v>349</v>
      </c>
      <c r="R601" s="137">
        <v>12</v>
      </c>
      <c r="S601" s="135">
        <v>12</v>
      </c>
      <c r="T601" s="135" t="s">
        <v>490</v>
      </c>
      <c r="U601" s="136" t="s">
        <v>489</v>
      </c>
      <c r="V601" s="136" t="s">
        <v>349</v>
      </c>
      <c r="W601" s="136" t="s">
        <v>349</v>
      </c>
      <c r="X601" s="136" t="s">
        <v>349</v>
      </c>
      <c r="Y601" s="136"/>
    </row>
    <row r="602" spans="1:25" ht="15.75" customHeight="1">
      <c r="A602" s="116" t="s">
        <v>612</v>
      </c>
      <c r="B602" s="116" t="s">
        <v>357</v>
      </c>
      <c r="C602" s="116" t="s">
        <v>3262</v>
      </c>
      <c r="D602" t="s">
        <v>694</v>
      </c>
      <c r="E602" s="182" t="s">
        <v>3263</v>
      </c>
      <c r="F602" s="121" t="s">
        <v>2042</v>
      </c>
      <c r="G602" s="121" t="s">
        <v>617</v>
      </c>
      <c r="H602" s="116">
        <v>420</v>
      </c>
      <c r="I602" s="116" t="s">
        <v>345</v>
      </c>
      <c r="J602" s="116" t="s">
        <v>346</v>
      </c>
      <c r="K602" s="116">
        <v>25</v>
      </c>
      <c r="L602" s="116">
        <v>3</v>
      </c>
      <c r="M602" s="116" t="s">
        <v>489</v>
      </c>
      <c r="N602" s="116" t="s">
        <v>378</v>
      </c>
      <c r="O602" t="s">
        <v>489</v>
      </c>
      <c r="P602" s="116" t="s">
        <v>3059</v>
      </c>
      <c r="Q602" s="137" t="s">
        <v>349</v>
      </c>
      <c r="R602" s="137">
        <v>12</v>
      </c>
      <c r="S602" s="135">
        <v>12</v>
      </c>
      <c r="T602" s="135" t="s">
        <v>490</v>
      </c>
      <c r="U602" s="136" t="s">
        <v>489</v>
      </c>
      <c r="V602" s="136" t="s">
        <v>349</v>
      </c>
      <c r="W602" s="136" t="s">
        <v>349</v>
      </c>
      <c r="X602" s="136" t="s">
        <v>349</v>
      </c>
      <c r="Y602" s="136"/>
    </row>
    <row r="603" spans="1:25" ht="15.75" customHeight="1">
      <c r="A603" s="116" t="s">
        <v>612</v>
      </c>
      <c r="B603" s="116" t="s">
        <v>357</v>
      </c>
      <c r="C603" s="116" t="s">
        <v>3264</v>
      </c>
      <c r="D603" t="s">
        <v>695</v>
      </c>
      <c r="E603" s="182" t="s">
        <v>3265</v>
      </c>
      <c r="F603" s="121" t="s">
        <v>2042</v>
      </c>
      <c r="G603" s="121" t="s">
        <v>617</v>
      </c>
      <c r="H603" s="116">
        <v>420</v>
      </c>
      <c r="I603" s="116" t="s">
        <v>345</v>
      </c>
      <c r="J603" s="116" t="s">
        <v>346</v>
      </c>
      <c r="K603" s="116">
        <v>25</v>
      </c>
      <c r="L603" s="116">
        <v>3</v>
      </c>
      <c r="M603" s="116" t="s">
        <v>489</v>
      </c>
      <c r="N603" s="116" t="s">
        <v>378</v>
      </c>
      <c r="O603" t="s">
        <v>489</v>
      </c>
      <c r="P603" s="116" t="s">
        <v>3059</v>
      </c>
      <c r="Q603" s="137" t="s">
        <v>349</v>
      </c>
      <c r="R603" s="137">
        <v>12</v>
      </c>
      <c r="S603" s="135">
        <v>12</v>
      </c>
      <c r="T603" s="135" t="s">
        <v>490</v>
      </c>
      <c r="U603" s="136" t="s">
        <v>489</v>
      </c>
      <c r="V603" s="136" t="s">
        <v>349</v>
      </c>
      <c r="W603" s="136" t="s">
        <v>349</v>
      </c>
      <c r="X603" s="136" t="s">
        <v>349</v>
      </c>
      <c r="Y603" s="136"/>
    </row>
    <row r="604" spans="1:25" ht="15.75" customHeight="1">
      <c r="A604" s="116" t="s">
        <v>612</v>
      </c>
      <c r="B604" s="116" t="s">
        <v>357</v>
      </c>
      <c r="C604" s="116" t="s">
        <v>3266</v>
      </c>
      <c r="D604" t="s">
        <v>696</v>
      </c>
      <c r="E604" s="182" t="s">
        <v>3267</v>
      </c>
      <c r="F604" s="121" t="s">
        <v>2042</v>
      </c>
      <c r="G604" s="121" t="s">
        <v>617</v>
      </c>
      <c r="H604" s="116">
        <v>420</v>
      </c>
      <c r="I604" s="116" t="s">
        <v>345</v>
      </c>
      <c r="J604" s="116" t="s">
        <v>346</v>
      </c>
      <c r="K604" s="116">
        <v>25</v>
      </c>
      <c r="L604" s="116">
        <v>3</v>
      </c>
      <c r="M604" s="116" t="s">
        <v>489</v>
      </c>
      <c r="N604" s="116" t="s">
        <v>378</v>
      </c>
      <c r="O604" t="s">
        <v>489</v>
      </c>
      <c r="P604" s="116" t="s">
        <v>3059</v>
      </c>
      <c r="Q604" s="137" t="s">
        <v>349</v>
      </c>
      <c r="R604" s="137">
        <v>12</v>
      </c>
      <c r="S604" s="135">
        <v>12</v>
      </c>
      <c r="T604" s="135" t="s">
        <v>490</v>
      </c>
      <c r="U604" s="136" t="s">
        <v>489</v>
      </c>
      <c r="V604" s="136" t="s">
        <v>349</v>
      </c>
      <c r="W604" s="136" t="s">
        <v>349</v>
      </c>
      <c r="X604" s="136" t="s">
        <v>349</v>
      </c>
      <c r="Y604" s="136"/>
    </row>
    <row r="605" spans="1:25" ht="15.75" customHeight="1">
      <c r="A605" s="116" t="s">
        <v>612</v>
      </c>
      <c r="B605" s="116" t="s">
        <v>357</v>
      </c>
      <c r="C605" s="116" t="s">
        <v>3268</v>
      </c>
      <c r="D605"/>
      <c r="E605" s="182" t="s">
        <v>3269</v>
      </c>
      <c r="F605" s="121" t="s">
        <v>2668</v>
      </c>
      <c r="G605" s="121" t="s">
        <v>2895</v>
      </c>
      <c r="H605" s="116">
        <v>420</v>
      </c>
      <c r="I605" s="116" t="s">
        <v>345</v>
      </c>
      <c r="J605" s="116" t="s">
        <v>346</v>
      </c>
      <c r="K605" s="116">
        <v>25</v>
      </c>
      <c r="L605" s="116">
        <v>2</v>
      </c>
      <c r="M605" s="116" t="s">
        <v>489</v>
      </c>
      <c r="N605" s="116" t="s">
        <v>378</v>
      </c>
      <c r="O605"/>
      <c r="P605" s="116" t="s">
        <v>2195</v>
      </c>
      <c r="Q605" s="137" t="s">
        <v>349</v>
      </c>
      <c r="R605" s="137">
        <v>12</v>
      </c>
      <c r="S605" s="135">
        <v>12</v>
      </c>
      <c r="T605" s="135" t="s">
        <v>490</v>
      </c>
      <c r="U605" s="136" t="s">
        <v>489</v>
      </c>
      <c r="V605" s="136" t="s">
        <v>349</v>
      </c>
      <c r="W605" s="136" t="s">
        <v>349</v>
      </c>
      <c r="X605" s="136" t="s">
        <v>349</v>
      </c>
      <c r="Y605" s="136"/>
    </row>
    <row r="606" spans="1:25" ht="15.75" customHeight="1">
      <c r="A606" s="116" t="s">
        <v>612</v>
      </c>
      <c r="B606" s="116" t="s">
        <v>357</v>
      </c>
      <c r="C606" s="116" t="s">
        <v>3270</v>
      </c>
      <c r="D606"/>
      <c r="E606" s="182" t="s">
        <v>3271</v>
      </c>
      <c r="F606" s="121" t="s">
        <v>349</v>
      </c>
      <c r="G606" s="121" t="s">
        <v>622</v>
      </c>
      <c r="H606" s="116" t="s">
        <v>2079</v>
      </c>
      <c r="I606" s="116" t="s">
        <v>2079</v>
      </c>
      <c r="J606" s="116" t="s">
        <v>2079</v>
      </c>
      <c r="K606" s="116" t="s">
        <v>2079</v>
      </c>
      <c r="L606" s="116" t="s">
        <v>493</v>
      </c>
      <c r="M606" s="116" t="s">
        <v>2079</v>
      </c>
      <c r="N606" s="116" t="s">
        <v>2079</v>
      </c>
      <c r="O606"/>
      <c r="P606" s="116" t="s">
        <v>2079</v>
      </c>
      <c r="Q606" s="116" t="s">
        <v>2079</v>
      </c>
      <c r="R606" s="116" t="s">
        <v>2079</v>
      </c>
      <c r="S606" s="116" t="s">
        <v>2079</v>
      </c>
      <c r="T606" s="116" t="s">
        <v>2079</v>
      </c>
      <c r="U606" s="116" t="s">
        <v>2079</v>
      </c>
      <c r="V606" s="116" t="s">
        <v>2079</v>
      </c>
      <c r="W606" s="116" t="s">
        <v>2079</v>
      </c>
      <c r="X606" s="116" t="s">
        <v>2079</v>
      </c>
      <c r="Y606" s="136"/>
    </row>
    <row r="607" spans="1:25" ht="15.75" customHeight="1">
      <c r="A607" s="116" t="s">
        <v>612</v>
      </c>
      <c r="B607" s="116" t="s">
        <v>357</v>
      </c>
      <c r="C607" s="116" t="s">
        <v>3272</v>
      </c>
      <c r="D607" t="s">
        <v>697</v>
      </c>
      <c r="E607" s="182" t="s">
        <v>3273</v>
      </c>
      <c r="F607" s="121" t="s">
        <v>2042</v>
      </c>
      <c r="G607" s="121" t="s">
        <v>376</v>
      </c>
      <c r="H607" s="116">
        <v>280</v>
      </c>
      <c r="I607" s="116" t="s">
        <v>345</v>
      </c>
      <c r="J607" s="116" t="s">
        <v>346</v>
      </c>
      <c r="K607" s="116">
        <v>25</v>
      </c>
      <c r="L607" s="116">
        <v>5</v>
      </c>
      <c r="M607" s="116" t="s">
        <v>489</v>
      </c>
      <c r="N607" s="116" t="s">
        <v>378</v>
      </c>
      <c r="O607"/>
      <c r="P607" s="116" t="s">
        <v>353</v>
      </c>
      <c r="Q607" s="137" t="s">
        <v>349</v>
      </c>
      <c r="R607" s="137">
        <v>12</v>
      </c>
      <c r="S607" s="135">
        <v>12</v>
      </c>
      <c r="T607" s="135" t="s">
        <v>490</v>
      </c>
      <c r="U607" s="136" t="s">
        <v>489</v>
      </c>
      <c r="V607" s="136" t="s">
        <v>349</v>
      </c>
      <c r="W607" s="136" t="s">
        <v>349</v>
      </c>
      <c r="X607" s="136" t="s">
        <v>349</v>
      </c>
      <c r="Y607" s="136"/>
    </row>
    <row r="608" spans="1:25" ht="15.75" customHeight="1">
      <c r="A608" s="116" t="s">
        <v>612</v>
      </c>
      <c r="B608" s="116" t="s">
        <v>357</v>
      </c>
      <c r="C608" s="116" t="s">
        <v>3274</v>
      </c>
      <c r="D608" t="s">
        <v>698</v>
      </c>
      <c r="E608" s="182" t="s">
        <v>3275</v>
      </c>
      <c r="F608" s="121" t="s">
        <v>2042</v>
      </c>
      <c r="G608" s="121" t="s">
        <v>376</v>
      </c>
      <c r="H608" s="116">
        <v>280</v>
      </c>
      <c r="I608" s="116" t="s">
        <v>345</v>
      </c>
      <c r="J608" s="116" t="s">
        <v>346</v>
      </c>
      <c r="K608" s="116">
        <v>25</v>
      </c>
      <c r="L608" s="116">
        <v>5</v>
      </c>
      <c r="M608" s="116" t="s">
        <v>489</v>
      </c>
      <c r="N608" s="116" t="s">
        <v>378</v>
      </c>
      <c r="O608"/>
      <c r="P608" s="116" t="s">
        <v>353</v>
      </c>
      <c r="Q608" s="137" t="s">
        <v>349</v>
      </c>
      <c r="R608" s="137">
        <v>12</v>
      </c>
      <c r="S608" s="135">
        <v>12</v>
      </c>
      <c r="T608" s="135" t="s">
        <v>489</v>
      </c>
      <c r="U608" s="136" t="s">
        <v>489</v>
      </c>
      <c r="V608" s="136" t="s">
        <v>349</v>
      </c>
      <c r="W608" s="136" t="s">
        <v>349</v>
      </c>
      <c r="X608" s="136" t="s">
        <v>349</v>
      </c>
      <c r="Y608" s="136"/>
    </row>
    <row r="609" spans="1:25" ht="15.75" customHeight="1">
      <c r="A609" s="116" t="s">
        <v>612</v>
      </c>
      <c r="B609" s="116" t="s">
        <v>357</v>
      </c>
      <c r="C609" s="116" t="s">
        <v>3276</v>
      </c>
      <c r="D609" t="s">
        <v>699</v>
      </c>
      <c r="E609" s="182" t="s">
        <v>3277</v>
      </c>
      <c r="F609" s="121" t="s">
        <v>2042</v>
      </c>
      <c r="G609" s="121" t="s">
        <v>617</v>
      </c>
      <c r="H609" s="116">
        <v>280</v>
      </c>
      <c r="I609" s="116" t="s">
        <v>345</v>
      </c>
      <c r="J609" s="116" t="s">
        <v>346</v>
      </c>
      <c r="K609" s="116">
        <v>25</v>
      </c>
      <c r="L609" s="116">
        <v>3</v>
      </c>
      <c r="M609" s="116" t="s">
        <v>489</v>
      </c>
      <c r="N609" s="116" t="s">
        <v>378</v>
      </c>
      <c r="O609" t="s">
        <v>489</v>
      </c>
      <c r="P609" s="116" t="s">
        <v>3059</v>
      </c>
      <c r="Q609" s="137" t="s">
        <v>349</v>
      </c>
      <c r="R609" s="137">
        <v>12</v>
      </c>
      <c r="S609" s="135">
        <v>12</v>
      </c>
      <c r="T609" s="135" t="s">
        <v>490</v>
      </c>
      <c r="U609" s="136" t="s">
        <v>489</v>
      </c>
      <c r="V609" s="136" t="s">
        <v>349</v>
      </c>
      <c r="W609" s="136" t="s">
        <v>349</v>
      </c>
      <c r="X609" s="136" t="s">
        <v>349</v>
      </c>
      <c r="Y609" s="136"/>
    </row>
    <row r="610" spans="1:25" ht="15.75" customHeight="1">
      <c r="A610" s="116" t="s">
        <v>612</v>
      </c>
      <c r="B610" s="116" t="s">
        <v>357</v>
      </c>
      <c r="C610" s="116" t="s">
        <v>3278</v>
      </c>
      <c r="D610"/>
      <c r="E610" s="182" t="s">
        <v>3279</v>
      </c>
      <c r="F610" s="121" t="s">
        <v>2042</v>
      </c>
      <c r="G610" s="121" t="s">
        <v>693</v>
      </c>
      <c r="H610" s="116">
        <v>280</v>
      </c>
      <c r="I610" s="116" t="s">
        <v>345</v>
      </c>
      <c r="J610" s="116" t="s">
        <v>346</v>
      </c>
      <c r="K610" s="116">
        <v>25</v>
      </c>
      <c r="L610" s="116">
        <v>2</v>
      </c>
      <c r="M610" s="116" t="s">
        <v>489</v>
      </c>
      <c r="N610" s="116" t="s">
        <v>378</v>
      </c>
      <c r="O610" t="s">
        <v>489</v>
      </c>
      <c r="P610" s="116" t="s">
        <v>504</v>
      </c>
      <c r="Q610" s="137" t="s">
        <v>349</v>
      </c>
      <c r="R610" s="137">
        <v>12</v>
      </c>
      <c r="S610" s="135">
        <v>12</v>
      </c>
      <c r="T610" s="135" t="s">
        <v>490</v>
      </c>
      <c r="U610" s="136" t="s">
        <v>489</v>
      </c>
      <c r="V610" s="136" t="s">
        <v>349</v>
      </c>
      <c r="W610" s="136" t="s">
        <v>349</v>
      </c>
      <c r="X610" s="136" t="s">
        <v>349</v>
      </c>
      <c r="Y610" s="136"/>
    </row>
    <row r="611" spans="1:25" ht="15.75" customHeight="1">
      <c r="A611" s="116" t="s">
        <v>612</v>
      </c>
      <c r="B611" s="116" t="s">
        <v>357</v>
      </c>
      <c r="C611" s="116" t="s">
        <v>3280</v>
      </c>
      <c r="D611" t="s">
        <v>700</v>
      </c>
      <c r="E611" s="182" t="s">
        <v>3281</v>
      </c>
      <c r="F611" s="121" t="s">
        <v>2042</v>
      </c>
      <c r="G611" s="121" t="s">
        <v>617</v>
      </c>
      <c r="H611" s="116">
        <v>420</v>
      </c>
      <c r="I611" s="116" t="s">
        <v>345</v>
      </c>
      <c r="J611" s="116" t="s">
        <v>346</v>
      </c>
      <c r="K611" s="116">
        <v>25</v>
      </c>
      <c r="L611" s="116">
        <v>3</v>
      </c>
      <c r="M611" s="116" t="s">
        <v>489</v>
      </c>
      <c r="N611" s="116" t="s">
        <v>378</v>
      </c>
      <c r="O611" t="s">
        <v>489</v>
      </c>
      <c r="P611" s="116" t="s">
        <v>3059</v>
      </c>
      <c r="Q611" s="137" t="s">
        <v>349</v>
      </c>
      <c r="R611" s="137">
        <v>12</v>
      </c>
      <c r="S611" s="135">
        <v>12</v>
      </c>
      <c r="T611" s="135" t="s">
        <v>490</v>
      </c>
      <c r="U611" s="136" t="s">
        <v>489</v>
      </c>
      <c r="V611" s="136" t="s">
        <v>349</v>
      </c>
      <c r="W611" s="136" t="s">
        <v>349</v>
      </c>
      <c r="X611" s="136" t="s">
        <v>349</v>
      </c>
      <c r="Y611" s="136"/>
    </row>
    <row r="612" spans="1:25" ht="15.75" customHeight="1">
      <c r="A612" s="116" t="s">
        <v>612</v>
      </c>
      <c r="B612" s="116" t="s">
        <v>357</v>
      </c>
      <c r="C612" s="116" t="s">
        <v>3282</v>
      </c>
      <c r="D612" t="s">
        <v>701</v>
      </c>
      <c r="E612" s="182" t="s">
        <v>3283</v>
      </c>
      <c r="F612" s="121" t="s">
        <v>2042</v>
      </c>
      <c r="G612" s="121" t="s">
        <v>617</v>
      </c>
      <c r="H612" s="116">
        <v>420</v>
      </c>
      <c r="I612" s="116" t="s">
        <v>345</v>
      </c>
      <c r="J612" s="116" t="s">
        <v>346</v>
      </c>
      <c r="K612" s="116">
        <v>25</v>
      </c>
      <c r="L612" s="116">
        <v>3</v>
      </c>
      <c r="M612" s="116" t="s">
        <v>489</v>
      </c>
      <c r="N612" s="116" t="s">
        <v>378</v>
      </c>
      <c r="O612" t="s">
        <v>489</v>
      </c>
      <c r="P612" s="116" t="s">
        <v>3059</v>
      </c>
      <c r="Q612" s="137" t="s">
        <v>349</v>
      </c>
      <c r="R612" s="137">
        <v>12</v>
      </c>
      <c r="S612" s="135">
        <v>12</v>
      </c>
      <c r="T612" s="135" t="s">
        <v>490</v>
      </c>
      <c r="U612" s="136" t="s">
        <v>489</v>
      </c>
      <c r="V612" s="136" t="s">
        <v>349</v>
      </c>
      <c r="W612" s="136" t="s">
        <v>349</v>
      </c>
      <c r="X612" s="136" t="s">
        <v>349</v>
      </c>
      <c r="Y612" s="136"/>
    </row>
    <row r="613" spans="1:25" ht="15.75" customHeight="1">
      <c r="A613" s="116" t="s">
        <v>612</v>
      </c>
      <c r="B613" s="116" t="s">
        <v>357</v>
      </c>
      <c r="C613" s="116" t="s">
        <v>3284</v>
      </c>
      <c r="D613" t="s">
        <v>702</v>
      </c>
      <c r="E613" s="182" t="s">
        <v>3285</v>
      </c>
      <c r="F613" s="121" t="s">
        <v>2042</v>
      </c>
      <c r="G613" s="121" t="s">
        <v>617</v>
      </c>
      <c r="H613" s="116">
        <v>420</v>
      </c>
      <c r="I613" s="116" t="s">
        <v>345</v>
      </c>
      <c r="J613" s="116" t="s">
        <v>346</v>
      </c>
      <c r="K613" s="116">
        <v>25</v>
      </c>
      <c r="L613" s="116">
        <v>3</v>
      </c>
      <c r="M613" s="116" t="s">
        <v>489</v>
      </c>
      <c r="N613" s="116" t="s">
        <v>378</v>
      </c>
      <c r="O613" t="s">
        <v>489</v>
      </c>
      <c r="P613" s="116" t="s">
        <v>3059</v>
      </c>
      <c r="Q613" s="137" t="s">
        <v>349</v>
      </c>
      <c r="R613" s="137">
        <v>12</v>
      </c>
      <c r="S613" s="135">
        <v>12</v>
      </c>
      <c r="T613" s="135" t="s">
        <v>490</v>
      </c>
      <c r="U613" s="136" t="s">
        <v>489</v>
      </c>
      <c r="V613" s="136" t="s">
        <v>349</v>
      </c>
      <c r="W613" s="136" t="s">
        <v>349</v>
      </c>
      <c r="X613" s="136" t="s">
        <v>349</v>
      </c>
      <c r="Y613" s="136"/>
    </row>
    <row r="614" spans="1:25" ht="15.75" customHeight="1">
      <c r="A614" s="116" t="s">
        <v>612</v>
      </c>
      <c r="B614" s="116" t="s">
        <v>357</v>
      </c>
      <c r="C614" s="116" t="s">
        <v>3286</v>
      </c>
      <c r="D614"/>
      <c r="E614" s="182" t="s">
        <v>3287</v>
      </c>
      <c r="F614" s="121" t="s">
        <v>2668</v>
      </c>
      <c r="G614" s="121" t="s">
        <v>2895</v>
      </c>
      <c r="H614" s="116">
        <v>420</v>
      </c>
      <c r="I614" s="116" t="s">
        <v>345</v>
      </c>
      <c r="J614" s="116" t="s">
        <v>346</v>
      </c>
      <c r="K614" s="116">
        <v>25</v>
      </c>
      <c r="L614" s="116">
        <v>2</v>
      </c>
      <c r="M614" s="116" t="s">
        <v>489</v>
      </c>
      <c r="N614" s="116" t="s">
        <v>378</v>
      </c>
      <c r="O614"/>
      <c r="P614" s="116" t="s">
        <v>2195</v>
      </c>
      <c r="Q614" s="137" t="s">
        <v>349</v>
      </c>
      <c r="R614" s="137">
        <v>12</v>
      </c>
      <c r="S614" s="135">
        <v>12</v>
      </c>
      <c r="T614" s="135" t="s">
        <v>490</v>
      </c>
      <c r="U614" s="136" t="s">
        <v>489</v>
      </c>
      <c r="V614" s="136" t="s">
        <v>349</v>
      </c>
      <c r="W614" s="136" t="s">
        <v>349</v>
      </c>
      <c r="X614" s="136" t="s">
        <v>349</v>
      </c>
      <c r="Y614" s="136"/>
    </row>
    <row r="615" spans="1:25" ht="15.75" customHeight="1">
      <c r="A615" s="116" t="s">
        <v>612</v>
      </c>
      <c r="B615" s="116" t="s">
        <v>357</v>
      </c>
      <c r="C615" s="116" t="s">
        <v>3288</v>
      </c>
      <c r="D615"/>
      <c r="E615" s="182" t="s">
        <v>3289</v>
      </c>
      <c r="F615" s="121" t="s">
        <v>349</v>
      </c>
      <c r="G615" s="121" t="s">
        <v>622</v>
      </c>
      <c r="H615" s="116" t="s">
        <v>2079</v>
      </c>
      <c r="I615" s="116" t="s">
        <v>2079</v>
      </c>
      <c r="J615" s="116" t="s">
        <v>2079</v>
      </c>
      <c r="K615" s="116" t="s">
        <v>2079</v>
      </c>
      <c r="L615" s="116" t="s">
        <v>493</v>
      </c>
      <c r="M615" s="116" t="s">
        <v>2079</v>
      </c>
      <c r="N615" s="116" t="s">
        <v>2079</v>
      </c>
      <c r="O615"/>
      <c r="P615" s="116" t="s">
        <v>2079</v>
      </c>
      <c r="Q615" s="116" t="s">
        <v>2079</v>
      </c>
      <c r="R615" s="116" t="s">
        <v>2079</v>
      </c>
      <c r="S615" s="116" t="s">
        <v>2079</v>
      </c>
      <c r="T615" s="116" t="s">
        <v>2079</v>
      </c>
      <c r="U615" s="116" t="s">
        <v>2079</v>
      </c>
      <c r="V615" s="116" t="s">
        <v>2079</v>
      </c>
      <c r="W615" s="116" t="s">
        <v>2079</v>
      </c>
      <c r="X615" s="116" t="s">
        <v>2079</v>
      </c>
      <c r="Y615" s="136"/>
    </row>
    <row r="616" spans="1:25" ht="15.75" customHeight="1">
      <c r="A616" s="116" t="s">
        <v>612</v>
      </c>
      <c r="B616" s="116" t="s">
        <v>357</v>
      </c>
      <c r="C616" s="116" t="s">
        <v>3290</v>
      </c>
      <c r="D616"/>
      <c r="E616" s="182" t="s">
        <v>3291</v>
      </c>
      <c r="F616" s="121" t="s">
        <v>349</v>
      </c>
      <c r="G616" s="121" t="s">
        <v>623</v>
      </c>
      <c r="H616" s="116" t="s">
        <v>2079</v>
      </c>
      <c r="I616" s="116" t="s">
        <v>2079</v>
      </c>
      <c r="J616" s="116" t="s">
        <v>2079</v>
      </c>
      <c r="K616" s="116" t="s">
        <v>2079</v>
      </c>
      <c r="L616" s="116" t="s">
        <v>493</v>
      </c>
      <c r="M616" s="116" t="s">
        <v>2079</v>
      </c>
      <c r="N616" s="116" t="s">
        <v>2079</v>
      </c>
      <c r="O616"/>
      <c r="P616" s="116" t="s">
        <v>2079</v>
      </c>
      <c r="Q616" s="116" t="s">
        <v>2079</v>
      </c>
      <c r="R616" s="116" t="s">
        <v>2079</v>
      </c>
      <c r="S616" s="116" t="s">
        <v>2079</v>
      </c>
      <c r="T616" s="116" t="s">
        <v>2079</v>
      </c>
      <c r="U616" s="116" t="s">
        <v>2079</v>
      </c>
      <c r="V616" s="116" t="s">
        <v>2079</v>
      </c>
      <c r="W616" s="116" t="s">
        <v>2079</v>
      </c>
      <c r="X616" s="116" t="s">
        <v>2079</v>
      </c>
      <c r="Y616" s="136"/>
    </row>
    <row r="617" spans="1:25" ht="15.75" customHeight="1">
      <c r="A617" s="116" t="s">
        <v>612</v>
      </c>
      <c r="B617" s="116" t="s">
        <v>357</v>
      </c>
      <c r="C617" s="116" t="s">
        <v>3292</v>
      </c>
      <c r="D617" t="s">
        <v>703</v>
      </c>
      <c r="E617" s="182" t="s">
        <v>3293</v>
      </c>
      <c r="F617" s="121" t="s">
        <v>2042</v>
      </c>
      <c r="G617" s="121" t="s">
        <v>376</v>
      </c>
      <c r="H617" s="116">
        <v>280</v>
      </c>
      <c r="I617" s="116" t="s">
        <v>352</v>
      </c>
      <c r="J617" s="116" t="s">
        <v>346</v>
      </c>
      <c r="K617" s="116">
        <v>25</v>
      </c>
      <c r="L617" s="116">
        <v>5</v>
      </c>
      <c r="M617" s="116" t="s">
        <v>489</v>
      </c>
      <c r="N617" s="116" t="s">
        <v>378</v>
      </c>
      <c r="O617"/>
      <c r="P617" s="116" t="s">
        <v>353</v>
      </c>
      <c r="Q617" s="116" t="s">
        <v>349</v>
      </c>
      <c r="R617" s="137">
        <v>12</v>
      </c>
      <c r="S617" s="135">
        <v>12</v>
      </c>
      <c r="T617" s="135" t="s">
        <v>490</v>
      </c>
      <c r="U617" s="136" t="s">
        <v>489</v>
      </c>
      <c r="V617" s="136" t="s">
        <v>349</v>
      </c>
      <c r="W617" s="136" t="s">
        <v>349</v>
      </c>
      <c r="X617" s="136" t="s">
        <v>349</v>
      </c>
      <c r="Y617" s="136"/>
    </row>
    <row r="618" spans="1:25" ht="15.75" customHeight="1">
      <c r="A618" s="116" t="s">
        <v>612</v>
      </c>
      <c r="B618" s="116" t="s">
        <v>357</v>
      </c>
      <c r="C618" s="116" t="s">
        <v>3294</v>
      </c>
      <c r="D618" t="s">
        <v>704</v>
      </c>
      <c r="E618" s="182" t="s">
        <v>3295</v>
      </c>
      <c r="F618" s="121" t="s">
        <v>2042</v>
      </c>
      <c r="G618" s="121" t="s">
        <v>376</v>
      </c>
      <c r="H618" s="116">
        <v>280</v>
      </c>
      <c r="I618" s="116" t="s">
        <v>352</v>
      </c>
      <c r="J618" s="116" t="s">
        <v>346</v>
      </c>
      <c r="K618" s="116">
        <v>25</v>
      </c>
      <c r="L618" s="116">
        <v>5</v>
      </c>
      <c r="M618" s="116" t="s">
        <v>489</v>
      </c>
      <c r="N618" s="116" t="s">
        <v>378</v>
      </c>
      <c r="O618"/>
      <c r="P618" s="116" t="s">
        <v>353</v>
      </c>
      <c r="Q618" s="116" t="s">
        <v>349</v>
      </c>
      <c r="R618" s="137">
        <v>12</v>
      </c>
      <c r="S618" s="135">
        <v>12</v>
      </c>
      <c r="T618" s="135" t="s">
        <v>489</v>
      </c>
      <c r="U618" s="136" t="s">
        <v>489</v>
      </c>
      <c r="V618" s="136" t="s">
        <v>349</v>
      </c>
      <c r="W618" s="136" t="s">
        <v>349</v>
      </c>
      <c r="X618" s="136" t="s">
        <v>349</v>
      </c>
      <c r="Y618" s="136"/>
    </row>
    <row r="619" spans="1:25" ht="15.75" customHeight="1">
      <c r="A619" s="116" t="s">
        <v>612</v>
      </c>
      <c r="B619" s="116" t="s">
        <v>357</v>
      </c>
      <c r="C619" s="116" t="s">
        <v>3296</v>
      </c>
      <c r="D619" t="s">
        <v>705</v>
      </c>
      <c r="E619" s="182" t="s">
        <v>3297</v>
      </c>
      <c r="F619" s="121" t="s">
        <v>2042</v>
      </c>
      <c r="G619" s="121" t="s">
        <v>617</v>
      </c>
      <c r="H619" s="116">
        <v>280</v>
      </c>
      <c r="I619" s="116" t="s">
        <v>352</v>
      </c>
      <c r="J619" s="116" t="s">
        <v>346</v>
      </c>
      <c r="K619" s="116">
        <v>25</v>
      </c>
      <c r="L619" s="116">
        <v>3</v>
      </c>
      <c r="M619" s="116" t="s">
        <v>489</v>
      </c>
      <c r="N619" s="116" t="s">
        <v>378</v>
      </c>
      <c r="O619" t="s">
        <v>489</v>
      </c>
      <c r="P619" s="116" t="s">
        <v>3059</v>
      </c>
      <c r="Q619" s="116" t="s">
        <v>349</v>
      </c>
      <c r="R619" s="137">
        <v>12</v>
      </c>
      <c r="S619" s="135">
        <v>12</v>
      </c>
      <c r="T619" s="135" t="s">
        <v>490</v>
      </c>
      <c r="U619" s="136" t="s">
        <v>489</v>
      </c>
      <c r="V619" s="136" t="s">
        <v>349</v>
      </c>
      <c r="W619" s="136" t="s">
        <v>349</v>
      </c>
      <c r="X619" s="136" t="s">
        <v>349</v>
      </c>
      <c r="Y619" s="136"/>
    </row>
    <row r="620" spans="1:25" ht="15.75" customHeight="1">
      <c r="A620" s="116" t="s">
        <v>612</v>
      </c>
      <c r="B620" s="116" t="s">
        <v>357</v>
      </c>
      <c r="C620" s="116" t="s">
        <v>3298</v>
      </c>
      <c r="D620"/>
      <c r="E620" s="182" t="s">
        <v>3299</v>
      </c>
      <c r="F620" s="121" t="s">
        <v>2042</v>
      </c>
      <c r="G620" s="121" t="s">
        <v>693</v>
      </c>
      <c r="H620" s="116">
        <v>280</v>
      </c>
      <c r="I620" s="116" t="s">
        <v>352</v>
      </c>
      <c r="J620" s="116" t="s">
        <v>346</v>
      </c>
      <c r="K620" s="116">
        <v>25</v>
      </c>
      <c r="L620" s="116">
        <v>5</v>
      </c>
      <c r="M620" s="116" t="s">
        <v>489</v>
      </c>
      <c r="N620" s="116" t="s">
        <v>378</v>
      </c>
      <c r="O620" t="s">
        <v>489</v>
      </c>
      <c r="P620" s="116" t="s">
        <v>504</v>
      </c>
      <c r="Q620" s="116" t="s">
        <v>349</v>
      </c>
      <c r="R620" s="137">
        <v>12</v>
      </c>
      <c r="S620" s="135">
        <v>12</v>
      </c>
      <c r="T620" s="135" t="s">
        <v>490</v>
      </c>
      <c r="U620" s="136" t="s">
        <v>489</v>
      </c>
      <c r="V620" s="136" t="s">
        <v>349</v>
      </c>
      <c r="W620" s="136" t="s">
        <v>349</v>
      </c>
      <c r="X620" s="136" t="s">
        <v>349</v>
      </c>
      <c r="Y620" s="136"/>
    </row>
    <row r="621" spans="1:25" ht="15.75" customHeight="1">
      <c r="A621" s="116" t="s">
        <v>612</v>
      </c>
      <c r="B621" s="116" t="s">
        <v>357</v>
      </c>
      <c r="C621" s="116" t="s">
        <v>3300</v>
      </c>
      <c r="D621" t="s">
        <v>706</v>
      </c>
      <c r="E621" s="182" t="s">
        <v>3301</v>
      </c>
      <c r="F621" s="121" t="s">
        <v>2042</v>
      </c>
      <c r="G621" s="121" t="s">
        <v>617</v>
      </c>
      <c r="H621" s="116">
        <v>420</v>
      </c>
      <c r="I621" s="116" t="s">
        <v>352</v>
      </c>
      <c r="J621" s="116" t="s">
        <v>346</v>
      </c>
      <c r="K621" s="116">
        <v>25</v>
      </c>
      <c r="L621" s="116">
        <v>3</v>
      </c>
      <c r="M621" s="116" t="s">
        <v>489</v>
      </c>
      <c r="N621" s="116" t="s">
        <v>378</v>
      </c>
      <c r="O621" t="s">
        <v>489</v>
      </c>
      <c r="P621" s="116" t="s">
        <v>3059</v>
      </c>
      <c r="Q621" s="116" t="s">
        <v>349</v>
      </c>
      <c r="R621" s="137">
        <v>12</v>
      </c>
      <c r="S621" s="135">
        <v>12</v>
      </c>
      <c r="T621" s="135" t="s">
        <v>490</v>
      </c>
      <c r="U621" s="136" t="s">
        <v>489</v>
      </c>
      <c r="V621" s="136" t="s">
        <v>349</v>
      </c>
      <c r="W621" s="136" t="s">
        <v>349</v>
      </c>
      <c r="X621" s="136" t="s">
        <v>349</v>
      </c>
      <c r="Y621" s="136"/>
    </row>
    <row r="622" spans="1:25" ht="15.75" customHeight="1">
      <c r="A622" s="116" t="s">
        <v>612</v>
      </c>
      <c r="B622" s="116" t="s">
        <v>357</v>
      </c>
      <c r="C622" s="116" t="s">
        <v>3302</v>
      </c>
      <c r="D622" t="s">
        <v>707</v>
      </c>
      <c r="E622" s="182" t="s">
        <v>3303</v>
      </c>
      <c r="F622" s="121" t="s">
        <v>2042</v>
      </c>
      <c r="G622" s="121" t="s">
        <v>617</v>
      </c>
      <c r="H622" s="116">
        <v>420</v>
      </c>
      <c r="I622" s="116" t="s">
        <v>352</v>
      </c>
      <c r="J622" s="116" t="s">
        <v>346</v>
      </c>
      <c r="K622" s="116">
        <v>25</v>
      </c>
      <c r="L622" s="116">
        <v>3</v>
      </c>
      <c r="M622" s="116" t="s">
        <v>489</v>
      </c>
      <c r="N622" s="116" t="s">
        <v>378</v>
      </c>
      <c r="O622" t="s">
        <v>489</v>
      </c>
      <c r="P622" s="116" t="s">
        <v>3059</v>
      </c>
      <c r="Q622" s="116" t="s">
        <v>349</v>
      </c>
      <c r="R622" s="137">
        <v>12</v>
      </c>
      <c r="S622" s="135">
        <v>12</v>
      </c>
      <c r="T622" s="135" t="s">
        <v>490</v>
      </c>
      <c r="U622" s="136" t="s">
        <v>489</v>
      </c>
      <c r="V622" s="136" t="s">
        <v>349</v>
      </c>
      <c r="W622" s="136" t="s">
        <v>349</v>
      </c>
      <c r="X622" s="136" t="s">
        <v>349</v>
      </c>
      <c r="Y622" s="136"/>
    </row>
    <row r="623" spans="1:25" ht="15.75" customHeight="1">
      <c r="A623" s="116" t="s">
        <v>612</v>
      </c>
      <c r="B623" s="116" t="s">
        <v>357</v>
      </c>
      <c r="C623" s="116" t="s">
        <v>3304</v>
      </c>
      <c r="D623" t="s">
        <v>708</v>
      </c>
      <c r="E623" s="182" t="s">
        <v>3305</v>
      </c>
      <c r="F623" s="121" t="s">
        <v>2042</v>
      </c>
      <c r="G623" s="121" t="s">
        <v>617</v>
      </c>
      <c r="H623" s="116">
        <v>420</v>
      </c>
      <c r="I623" s="116" t="s">
        <v>352</v>
      </c>
      <c r="J623" s="116" t="s">
        <v>346</v>
      </c>
      <c r="K623" s="116">
        <v>25</v>
      </c>
      <c r="L623" s="116">
        <v>3</v>
      </c>
      <c r="M623" s="116" t="s">
        <v>489</v>
      </c>
      <c r="N623" s="116" t="s">
        <v>378</v>
      </c>
      <c r="O623" t="s">
        <v>489</v>
      </c>
      <c r="P623" s="116" t="s">
        <v>3059</v>
      </c>
      <c r="Q623" s="116" t="s">
        <v>349</v>
      </c>
      <c r="R623" s="137">
        <v>12</v>
      </c>
      <c r="S623" s="135">
        <v>12</v>
      </c>
      <c r="T623" s="135" t="s">
        <v>490</v>
      </c>
      <c r="U623" s="136" t="s">
        <v>489</v>
      </c>
      <c r="V623" s="136" t="s">
        <v>349</v>
      </c>
      <c r="W623" s="136" t="s">
        <v>349</v>
      </c>
      <c r="X623" s="136" t="s">
        <v>349</v>
      </c>
      <c r="Y623" s="136"/>
    </row>
    <row r="624" spans="1:25" ht="12.5">
      <c r="A624" s="116" t="s">
        <v>612</v>
      </c>
      <c r="B624" s="116" t="s">
        <v>357</v>
      </c>
      <c r="C624" s="116" t="s">
        <v>3306</v>
      </c>
      <c r="D624" t="s">
        <v>709</v>
      </c>
      <c r="E624" s="182" t="s">
        <v>3307</v>
      </c>
      <c r="F624" s="121" t="s">
        <v>2042</v>
      </c>
      <c r="G624" s="121" t="s">
        <v>2439</v>
      </c>
      <c r="H624" s="116">
        <v>280</v>
      </c>
      <c r="I624" s="116" t="s">
        <v>352</v>
      </c>
      <c r="J624" s="116" t="s">
        <v>346</v>
      </c>
      <c r="K624" s="116">
        <v>25</v>
      </c>
      <c r="L624" s="116">
        <v>5</v>
      </c>
      <c r="M624" s="116" t="s">
        <v>489</v>
      </c>
      <c r="N624" s="116" t="s">
        <v>378</v>
      </c>
      <c r="O624"/>
      <c r="P624" s="116" t="s">
        <v>2043</v>
      </c>
      <c r="Q624" s="116" t="s">
        <v>349</v>
      </c>
      <c r="R624" s="137">
        <v>12</v>
      </c>
      <c r="S624" s="135">
        <v>12</v>
      </c>
      <c r="T624" s="135" t="s">
        <v>490</v>
      </c>
      <c r="U624" s="136" t="s">
        <v>489</v>
      </c>
      <c r="V624" s="136" t="s">
        <v>349</v>
      </c>
      <c r="W624" s="136" t="s">
        <v>349</v>
      </c>
      <c r="X624" s="136" t="s">
        <v>349</v>
      </c>
      <c r="Y624" s="136"/>
    </row>
    <row r="625" spans="1:25" ht="12.5">
      <c r="A625" s="116" t="s">
        <v>612</v>
      </c>
      <c r="B625" s="116" t="s">
        <v>503</v>
      </c>
      <c r="C625" s="116" t="s">
        <v>3308</v>
      </c>
      <c r="D625"/>
      <c r="E625" s="182" t="s">
        <v>3309</v>
      </c>
      <c r="F625" s="121" t="s">
        <v>2042</v>
      </c>
      <c r="G625" s="121" t="s">
        <v>693</v>
      </c>
      <c r="H625" s="116">
        <v>280</v>
      </c>
      <c r="I625" s="116" t="s">
        <v>352</v>
      </c>
      <c r="J625" s="116" t="s">
        <v>346</v>
      </c>
      <c r="K625" s="116">
        <v>25</v>
      </c>
      <c r="L625" s="116">
        <v>5</v>
      </c>
      <c r="M625" s="116" t="s">
        <v>489</v>
      </c>
      <c r="N625" s="116" t="s">
        <v>378</v>
      </c>
      <c r="O625"/>
      <c r="P625" s="116" t="s">
        <v>504</v>
      </c>
      <c r="Q625" s="116" t="s">
        <v>349</v>
      </c>
      <c r="R625" s="137">
        <v>12</v>
      </c>
      <c r="S625" s="135">
        <v>12</v>
      </c>
      <c r="T625" s="135" t="s">
        <v>490</v>
      </c>
      <c r="U625" s="136" t="s">
        <v>489</v>
      </c>
      <c r="V625" s="136" t="s">
        <v>349</v>
      </c>
      <c r="W625" s="136" t="s">
        <v>349</v>
      </c>
      <c r="X625" s="136" t="s">
        <v>349</v>
      </c>
      <c r="Y625" s="136"/>
    </row>
    <row r="626" spans="1:25" ht="12.5">
      <c r="A626" s="116" t="s">
        <v>612</v>
      </c>
      <c r="B626" s="116" t="s">
        <v>503</v>
      </c>
      <c r="C626" s="116" t="s">
        <v>3310</v>
      </c>
      <c r="D626" t="s">
        <v>710</v>
      </c>
      <c r="E626" s="182" t="s">
        <v>3311</v>
      </c>
      <c r="F626" s="121" t="s">
        <v>2042</v>
      </c>
      <c r="G626" s="121" t="s">
        <v>376</v>
      </c>
      <c r="H626" s="116">
        <v>280</v>
      </c>
      <c r="I626" s="116" t="s">
        <v>345</v>
      </c>
      <c r="J626" s="116" t="s">
        <v>346</v>
      </c>
      <c r="K626" s="116">
        <v>25</v>
      </c>
      <c r="L626" s="116">
        <v>3</v>
      </c>
      <c r="M626" s="116" t="s">
        <v>489</v>
      </c>
      <c r="N626" s="116" t="s">
        <v>378</v>
      </c>
      <c r="O626"/>
      <c r="P626" s="116" t="s">
        <v>353</v>
      </c>
      <c r="Q626" s="116" t="s">
        <v>349</v>
      </c>
      <c r="R626" s="137">
        <v>12</v>
      </c>
      <c r="S626" s="135">
        <v>12</v>
      </c>
      <c r="T626" s="135" t="s">
        <v>490</v>
      </c>
      <c r="U626" s="136" t="s">
        <v>489</v>
      </c>
      <c r="V626" s="136" t="s">
        <v>349</v>
      </c>
      <c r="W626" s="136" t="s">
        <v>349</v>
      </c>
      <c r="X626" s="136" t="s">
        <v>349</v>
      </c>
      <c r="Y626" s="136"/>
    </row>
    <row r="627" spans="1:25" ht="12.5">
      <c r="A627" s="116" t="s">
        <v>612</v>
      </c>
      <c r="B627" s="116" t="s">
        <v>503</v>
      </c>
      <c r="C627" s="116" t="s">
        <v>3312</v>
      </c>
      <c r="D627" t="s">
        <v>711</v>
      </c>
      <c r="E627" s="182" t="s">
        <v>3313</v>
      </c>
      <c r="F627" s="121" t="s">
        <v>2635</v>
      </c>
      <c r="G627" s="121" t="s">
        <v>511</v>
      </c>
      <c r="H627" s="116">
        <v>300</v>
      </c>
      <c r="I627" s="116" t="s">
        <v>352</v>
      </c>
      <c r="J627" s="116" t="s">
        <v>346</v>
      </c>
      <c r="K627" s="116">
        <v>25</v>
      </c>
      <c r="L627" s="116">
        <v>3</v>
      </c>
      <c r="M627" s="116" t="s">
        <v>489</v>
      </c>
      <c r="N627" s="116" t="s">
        <v>378</v>
      </c>
      <c r="O627"/>
      <c r="P627" s="116" t="s">
        <v>349</v>
      </c>
      <c r="Q627" s="137">
        <v>2.5</v>
      </c>
      <c r="R627" s="137">
        <v>12</v>
      </c>
      <c r="S627" s="135">
        <v>12</v>
      </c>
      <c r="T627" s="135" t="s">
        <v>490</v>
      </c>
      <c r="U627" s="136" t="s">
        <v>489</v>
      </c>
      <c r="V627" s="136" t="s">
        <v>349</v>
      </c>
      <c r="W627" s="136" t="s">
        <v>349</v>
      </c>
      <c r="X627" s="136" t="s">
        <v>349</v>
      </c>
      <c r="Y627" s="136"/>
    </row>
    <row r="628" spans="1:25" ht="12.5">
      <c r="A628" s="116" t="s">
        <v>612</v>
      </c>
      <c r="B628" s="116" t="s">
        <v>503</v>
      </c>
      <c r="C628" s="116" t="s">
        <v>3314</v>
      </c>
      <c r="D628" t="s">
        <v>711</v>
      </c>
      <c r="E628" s="182" t="s">
        <v>3315</v>
      </c>
      <c r="F628" s="121" t="s">
        <v>2635</v>
      </c>
      <c r="G628" s="121" t="s">
        <v>511</v>
      </c>
      <c r="H628" s="116">
        <v>300</v>
      </c>
      <c r="I628" s="116" t="s">
        <v>352</v>
      </c>
      <c r="J628" s="116" t="s">
        <v>346</v>
      </c>
      <c r="K628" s="116">
        <v>25</v>
      </c>
      <c r="L628" s="116">
        <v>3</v>
      </c>
      <c r="M628" s="116" t="s">
        <v>489</v>
      </c>
      <c r="N628" s="116" t="s">
        <v>378</v>
      </c>
      <c r="O628"/>
      <c r="P628" s="116" t="s">
        <v>349</v>
      </c>
      <c r="Q628" s="137">
        <v>2.5</v>
      </c>
      <c r="R628" s="137">
        <v>12</v>
      </c>
      <c r="S628" s="135">
        <v>12</v>
      </c>
      <c r="T628" s="135" t="s">
        <v>490</v>
      </c>
      <c r="U628" s="136" t="s">
        <v>489</v>
      </c>
      <c r="V628" s="136" t="s">
        <v>349</v>
      </c>
      <c r="W628" s="136" t="s">
        <v>349</v>
      </c>
      <c r="X628" s="136" t="s">
        <v>349</v>
      </c>
      <c r="Y628" s="136"/>
    </row>
    <row r="629" spans="1:25" ht="12.5">
      <c r="A629" s="116" t="s">
        <v>612</v>
      </c>
      <c r="B629" s="116" t="s">
        <v>503</v>
      </c>
      <c r="C629" s="116" t="s">
        <v>3316</v>
      </c>
      <c r="D629" t="s">
        <v>712</v>
      </c>
      <c r="E629" s="182" t="s">
        <v>3317</v>
      </c>
      <c r="F629" s="121" t="s">
        <v>2042</v>
      </c>
      <c r="G629" s="121" t="s">
        <v>376</v>
      </c>
      <c r="H629" s="116">
        <v>280</v>
      </c>
      <c r="I629" s="116" t="s">
        <v>345</v>
      </c>
      <c r="J629" s="116" t="s">
        <v>346</v>
      </c>
      <c r="K629" s="116">
        <v>25</v>
      </c>
      <c r="L629" s="116">
        <v>2</v>
      </c>
      <c r="M629" s="116" t="s">
        <v>489</v>
      </c>
      <c r="N629" s="116" t="s">
        <v>378</v>
      </c>
      <c r="O629"/>
      <c r="P629" s="116" t="s">
        <v>353</v>
      </c>
      <c r="Q629" s="137" t="s">
        <v>349</v>
      </c>
      <c r="R629" s="137">
        <v>12</v>
      </c>
      <c r="S629" s="135">
        <v>12</v>
      </c>
      <c r="T629" s="135" t="s">
        <v>490</v>
      </c>
      <c r="U629" s="136" t="s">
        <v>489</v>
      </c>
      <c r="V629" s="136" t="s">
        <v>349</v>
      </c>
      <c r="W629" s="136" t="s">
        <v>349</v>
      </c>
      <c r="X629" s="136" t="s">
        <v>349</v>
      </c>
      <c r="Y629" s="136"/>
    </row>
    <row r="630" spans="1:25" ht="12.5">
      <c r="A630" s="116" t="s">
        <v>612</v>
      </c>
      <c r="B630" s="116" t="s">
        <v>503</v>
      </c>
      <c r="C630" s="116" t="s">
        <v>3318</v>
      </c>
      <c r="D630" t="s">
        <v>713</v>
      </c>
      <c r="E630" s="182" t="s">
        <v>3319</v>
      </c>
      <c r="F630" s="121" t="s">
        <v>2042</v>
      </c>
      <c r="G630" s="121" t="s">
        <v>376</v>
      </c>
      <c r="H630" s="116">
        <v>280</v>
      </c>
      <c r="I630" s="116" t="s">
        <v>345</v>
      </c>
      <c r="J630" s="116" t="s">
        <v>346</v>
      </c>
      <c r="K630" s="116">
        <v>25</v>
      </c>
      <c r="L630" s="116">
        <v>2</v>
      </c>
      <c r="M630" s="116" t="s">
        <v>489</v>
      </c>
      <c r="N630" s="116" t="s">
        <v>378</v>
      </c>
      <c r="O630"/>
      <c r="P630" s="116" t="s">
        <v>353</v>
      </c>
      <c r="Q630" s="137" t="s">
        <v>349</v>
      </c>
      <c r="R630" s="137">
        <v>12</v>
      </c>
      <c r="S630" s="135">
        <v>12</v>
      </c>
      <c r="T630" s="135" t="s">
        <v>490</v>
      </c>
      <c r="U630" s="136" t="s">
        <v>489</v>
      </c>
      <c r="V630" s="136" t="s">
        <v>349</v>
      </c>
      <c r="W630" s="136" t="s">
        <v>349</v>
      </c>
      <c r="X630" s="136" t="s">
        <v>349</v>
      </c>
      <c r="Y630" s="136"/>
    </row>
    <row r="631" spans="1:25" ht="12.5">
      <c r="A631" s="116" t="s">
        <v>612</v>
      </c>
      <c r="B631" s="116" t="s">
        <v>503</v>
      </c>
      <c r="C631" s="116" t="s">
        <v>3320</v>
      </c>
      <c r="D631"/>
      <c r="E631" s="182" t="s">
        <v>3321</v>
      </c>
      <c r="F631" s="121" t="s">
        <v>2635</v>
      </c>
      <c r="G631" s="121" t="s">
        <v>521</v>
      </c>
      <c r="H631" s="116">
        <v>280</v>
      </c>
      <c r="I631" s="116" t="s">
        <v>345</v>
      </c>
      <c r="J631" s="116" t="s">
        <v>346</v>
      </c>
      <c r="K631" s="116">
        <v>25</v>
      </c>
      <c r="L631" s="116">
        <v>5</v>
      </c>
      <c r="M631" s="116" t="s">
        <v>489</v>
      </c>
      <c r="N631" s="116" t="s">
        <v>378</v>
      </c>
      <c r="O631"/>
      <c r="P631" s="116" t="s">
        <v>349</v>
      </c>
      <c r="Q631" s="171"/>
      <c r="R631" s="137">
        <v>12</v>
      </c>
      <c r="S631" s="135">
        <v>12</v>
      </c>
      <c r="T631" s="135" t="s">
        <v>490</v>
      </c>
      <c r="U631" s="136" t="s">
        <v>489</v>
      </c>
      <c r="V631" s="136" t="s">
        <v>349</v>
      </c>
      <c r="W631" s="136" t="s">
        <v>349</v>
      </c>
      <c r="X631" s="136" t="s">
        <v>349</v>
      </c>
      <c r="Y631" s="136"/>
    </row>
    <row r="632" spans="1:25" ht="12.5">
      <c r="A632" s="116" t="s">
        <v>612</v>
      </c>
      <c r="B632" s="116" t="s">
        <v>503</v>
      </c>
      <c r="C632" s="116" t="s">
        <v>3322</v>
      </c>
      <c r="D632" t="s">
        <v>714</v>
      </c>
      <c r="E632" s="182" t="s">
        <v>3323</v>
      </c>
      <c r="F632" s="121" t="s">
        <v>2042</v>
      </c>
      <c r="G632" s="121" t="s">
        <v>376</v>
      </c>
      <c r="H632" s="116">
        <v>420</v>
      </c>
      <c r="I632" s="116" t="s">
        <v>345</v>
      </c>
      <c r="J632" s="116" t="s">
        <v>346</v>
      </c>
      <c r="K632" s="116">
        <v>25</v>
      </c>
      <c r="L632" s="116">
        <v>3</v>
      </c>
      <c r="M632" s="116" t="s">
        <v>489</v>
      </c>
      <c r="N632" s="116" t="s">
        <v>378</v>
      </c>
      <c r="O632"/>
      <c r="P632" s="116" t="s">
        <v>353</v>
      </c>
      <c r="Q632" s="137" t="s">
        <v>349</v>
      </c>
      <c r="R632" s="137">
        <v>12</v>
      </c>
      <c r="S632" s="135">
        <v>12</v>
      </c>
      <c r="T632" s="135" t="s">
        <v>490</v>
      </c>
      <c r="U632" s="136" t="s">
        <v>489</v>
      </c>
      <c r="V632" s="136" t="s">
        <v>349</v>
      </c>
      <c r="W632" s="136" t="s">
        <v>349</v>
      </c>
      <c r="X632" s="136" t="s">
        <v>349</v>
      </c>
      <c r="Y632" s="136"/>
    </row>
    <row r="633" spans="1:25" ht="12.5">
      <c r="A633" s="116" t="s">
        <v>612</v>
      </c>
      <c r="B633" s="116" t="s">
        <v>503</v>
      </c>
      <c r="C633" s="116" t="s">
        <v>3324</v>
      </c>
      <c r="D633" t="s">
        <v>715</v>
      </c>
      <c r="E633" s="182" t="s">
        <v>3325</v>
      </c>
      <c r="F633" s="121" t="s">
        <v>2042</v>
      </c>
      <c r="G633" s="121" t="s">
        <v>617</v>
      </c>
      <c r="H633" s="116">
        <v>420</v>
      </c>
      <c r="I633" s="116" t="s">
        <v>345</v>
      </c>
      <c r="J633" s="116" t="s">
        <v>346</v>
      </c>
      <c r="K633" s="116">
        <v>25</v>
      </c>
      <c r="L633" s="116">
        <v>3</v>
      </c>
      <c r="M633" s="116" t="s">
        <v>489</v>
      </c>
      <c r="N633" s="116" t="s">
        <v>378</v>
      </c>
      <c r="O633" t="s">
        <v>489</v>
      </c>
      <c r="P633" s="116" t="s">
        <v>3059</v>
      </c>
      <c r="Q633" s="137" t="s">
        <v>349</v>
      </c>
      <c r="R633" s="137">
        <v>12</v>
      </c>
      <c r="S633" s="135">
        <v>12</v>
      </c>
      <c r="T633" s="135" t="s">
        <v>490</v>
      </c>
      <c r="U633" s="136" t="s">
        <v>489</v>
      </c>
      <c r="V633" s="136" t="s">
        <v>349</v>
      </c>
      <c r="W633" s="136" t="s">
        <v>349</v>
      </c>
      <c r="X633" s="136" t="s">
        <v>349</v>
      </c>
      <c r="Y633" s="136"/>
    </row>
    <row r="634" spans="1:25" ht="12.5">
      <c r="A634" s="116" t="s">
        <v>612</v>
      </c>
      <c r="B634" s="116" t="s">
        <v>503</v>
      </c>
      <c r="C634" s="116" t="s">
        <v>3326</v>
      </c>
      <c r="D634" t="s">
        <v>716</v>
      </c>
      <c r="E634" s="182" t="s">
        <v>3327</v>
      </c>
      <c r="F634" s="121" t="s">
        <v>2042</v>
      </c>
      <c r="G634" s="121" t="s">
        <v>617</v>
      </c>
      <c r="H634" s="116">
        <v>420</v>
      </c>
      <c r="I634" s="116" t="s">
        <v>345</v>
      </c>
      <c r="J634" s="116" t="s">
        <v>346</v>
      </c>
      <c r="K634" s="116">
        <v>25</v>
      </c>
      <c r="L634" s="116">
        <v>3</v>
      </c>
      <c r="M634" s="116" t="s">
        <v>489</v>
      </c>
      <c r="N634" s="116" t="s">
        <v>378</v>
      </c>
      <c r="O634" t="s">
        <v>489</v>
      </c>
      <c r="P634" s="116" t="s">
        <v>3059</v>
      </c>
      <c r="Q634" s="137" t="s">
        <v>349</v>
      </c>
      <c r="R634" s="137">
        <v>12</v>
      </c>
      <c r="S634" s="135">
        <v>12</v>
      </c>
      <c r="T634" s="135" t="s">
        <v>490</v>
      </c>
      <c r="U634" s="136" t="s">
        <v>489</v>
      </c>
      <c r="V634" s="136" t="s">
        <v>349</v>
      </c>
      <c r="W634" s="136" t="s">
        <v>349</v>
      </c>
      <c r="X634" s="136" t="s">
        <v>349</v>
      </c>
      <c r="Y634" s="136"/>
    </row>
    <row r="635" spans="1:25" ht="12.5">
      <c r="A635" s="116" t="s">
        <v>612</v>
      </c>
      <c r="B635" s="116" t="s">
        <v>503</v>
      </c>
      <c r="C635" s="116" t="s">
        <v>3328</v>
      </c>
      <c r="D635" t="s">
        <v>717</v>
      </c>
      <c r="E635" s="182" t="s">
        <v>3329</v>
      </c>
      <c r="F635" s="121" t="s">
        <v>2042</v>
      </c>
      <c r="G635" s="121" t="s">
        <v>617</v>
      </c>
      <c r="H635" s="116">
        <v>420</v>
      </c>
      <c r="I635" s="116" t="s">
        <v>345</v>
      </c>
      <c r="J635" s="116" t="s">
        <v>346</v>
      </c>
      <c r="K635" s="116">
        <v>25</v>
      </c>
      <c r="L635" s="116">
        <v>3</v>
      </c>
      <c r="M635" s="116" t="s">
        <v>489</v>
      </c>
      <c r="N635" s="116" t="s">
        <v>378</v>
      </c>
      <c r="O635" t="s">
        <v>489</v>
      </c>
      <c r="P635" s="116" t="s">
        <v>3059</v>
      </c>
      <c r="Q635" s="137" t="s">
        <v>349</v>
      </c>
      <c r="R635" s="137">
        <v>12</v>
      </c>
      <c r="S635" s="135">
        <v>12</v>
      </c>
      <c r="T635" s="135" t="s">
        <v>490</v>
      </c>
      <c r="U635" s="136" t="s">
        <v>489</v>
      </c>
      <c r="V635" s="136" t="s">
        <v>349</v>
      </c>
      <c r="W635" s="136" t="s">
        <v>349</v>
      </c>
      <c r="X635" s="136" t="s">
        <v>349</v>
      </c>
      <c r="Y635" s="136"/>
    </row>
    <row r="636" spans="1:25" ht="12.5">
      <c r="A636" s="116" t="s">
        <v>612</v>
      </c>
      <c r="B636" s="116" t="s">
        <v>503</v>
      </c>
      <c r="C636" s="116" t="s">
        <v>3330</v>
      </c>
      <c r="D636"/>
      <c r="E636" s="182" t="s">
        <v>3331</v>
      </c>
      <c r="F636" s="121" t="s">
        <v>2042</v>
      </c>
      <c r="G636" s="121" t="s">
        <v>693</v>
      </c>
      <c r="H636" s="116">
        <v>420</v>
      </c>
      <c r="I636" s="116" t="s">
        <v>352</v>
      </c>
      <c r="J636" s="116" t="s">
        <v>346</v>
      </c>
      <c r="K636" s="116">
        <v>25</v>
      </c>
      <c r="L636" s="116">
        <v>5</v>
      </c>
      <c r="M636" s="116" t="s">
        <v>489</v>
      </c>
      <c r="N636" s="116" t="s">
        <v>378</v>
      </c>
      <c r="O636" t="s">
        <v>489</v>
      </c>
      <c r="P636" s="116" t="s">
        <v>504</v>
      </c>
      <c r="Q636" s="137" t="s">
        <v>349</v>
      </c>
      <c r="R636" s="137">
        <v>12</v>
      </c>
      <c r="S636" s="135">
        <v>12</v>
      </c>
      <c r="T636" s="135" t="s">
        <v>490</v>
      </c>
      <c r="U636" s="136" t="s">
        <v>489</v>
      </c>
      <c r="V636" s="136" t="s">
        <v>349</v>
      </c>
      <c r="W636" s="136" t="s">
        <v>349</v>
      </c>
      <c r="X636" s="136" t="s">
        <v>349</v>
      </c>
      <c r="Y636" s="136"/>
    </row>
    <row r="637" spans="1:25" ht="12.5">
      <c r="A637" s="116" t="s">
        <v>612</v>
      </c>
      <c r="B637" s="116" t="s">
        <v>503</v>
      </c>
      <c r="C637" s="116" t="s">
        <v>3332</v>
      </c>
      <c r="D637" t="s">
        <v>718</v>
      </c>
      <c r="E637" s="182" t="s">
        <v>3333</v>
      </c>
      <c r="F637" s="121" t="s">
        <v>2042</v>
      </c>
      <c r="G637" s="121" t="s">
        <v>617</v>
      </c>
      <c r="H637" s="116">
        <v>420</v>
      </c>
      <c r="I637" s="116" t="s">
        <v>352</v>
      </c>
      <c r="J637" s="116" t="s">
        <v>346</v>
      </c>
      <c r="K637" s="116">
        <v>25</v>
      </c>
      <c r="L637" s="116">
        <v>3</v>
      </c>
      <c r="M637" s="116" t="s">
        <v>489</v>
      </c>
      <c r="N637" s="116" t="s">
        <v>378</v>
      </c>
      <c r="O637" t="s">
        <v>489</v>
      </c>
      <c r="P637" s="116" t="s">
        <v>3059</v>
      </c>
      <c r="Q637" s="137" t="s">
        <v>349</v>
      </c>
      <c r="R637" s="137">
        <v>12</v>
      </c>
      <c r="S637" s="135">
        <v>12</v>
      </c>
      <c r="T637" s="135" t="s">
        <v>490</v>
      </c>
      <c r="U637" s="136" t="s">
        <v>489</v>
      </c>
      <c r="V637" s="136" t="s">
        <v>349</v>
      </c>
      <c r="W637" s="136" t="s">
        <v>349</v>
      </c>
      <c r="X637" s="136" t="s">
        <v>349</v>
      </c>
      <c r="Y637" s="136"/>
    </row>
    <row r="638" spans="1:25" ht="12.5">
      <c r="A638" s="116" t="s">
        <v>612</v>
      </c>
      <c r="B638" s="116" t="s">
        <v>503</v>
      </c>
      <c r="C638" s="116" t="s">
        <v>3334</v>
      </c>
      <c r="D638"/>
      <c r="E638" s="182" t="s">
        <v>3335</v>
      </c>
      <c r="F638" s="121" t="s">
        <v>2668</v>
      </c>
      <c r="G638" s="121" t="s">
        <v>2895</v>
      </c>
      <c r="H638" s="116">
        <v>420</v>
      </c>
      <c r="I638" s="116" t="s">
        <v>352</v>
      </c>
      <c r="J638" s="116" t="s">
        <v>346</v>
      </c>
      <c r="K638" s="116">
        <v>25</v>
      </c>
      <c r="L638" s="116">
        <v>2</v>
      </c>
      <c r="M638" s="116" t="s">
        <v>489</v>
      </c>
      <c r="N638" s="116" t="s">
        <v>378</v>
      </c>
      <c r="O638"/>
      <c r="P638" s="116" t="s">
        <v>2195</v>
      </c>
      <c r="Q638" s="137" t="s">
        <v>349</v>
      </c>
      <c r="R638" s="137"/>
      <c r="S638" s="135"/>
      <c r="T638" s="135"/>
      <c r="U638" s="136"/>
      <c r="V638" s="136" t="s">
        <v>349</v>
      </c>
      <c r="W638" s="136" t="s">
        <v>349</v>
      </c>
      <c r="X638" s="136" t="s">
        <v>349</v>
      </c>
      <c r="Y638" s="136"/>
    </row>
    <row r="639" spans="1:25" ht="12.5">
      <c r="A639" s="116" t="s">
        <v>612</v>
      </c>
      <c r="B639" s="116" t="s">
        <v>357</v>
      </c>
      <c r="C639" s="116" t="s">
        <v>3336</v>
      </c>
      <c r="D639" t="s">
        <v>719</v>
      </c>
      <c r="E639" s="182" t="s">
        <v>3337</v>
      </c>
      <c r="F639" s="121" t="s">
        <v>2042</v>
      </c>
      <c r="G639" s="121" t="s">
        <v>376</v>
      </c>
      <c r="H639" s="116">
        <v>120</v>
      </c>
      <c r="I639" s="116" t="s">
        <v>352</v>
      </c>
      <c r="J639" s="116" t="s">
        <v>346</v>
      </c>
      <c r="K639" s="116">
        <v>25</v>
      </c>
      <c r="L639" s="116">
        <v>2</v>
      </c>
      <c r="M639" s="116" t="s">
        <v>489</v>
      </c>
      <c r="N639" s="116" t="s">
        <v>378</v>
      </c>
      <c r="O639"/>
      <c r="P639" s="116" t="s">
        <v>2043</v>
      </c>
      <c r="Q639" s="137" t="s">
        <v>349</v>
      </c>
      <c r="R639" s="137">
        <v>12</v>
      </c>
      <c r="S639" s="135">
        <v>12</v>
      </c>
      <c r="T639" s="135" t="s">
        <v>378</v>
      </c>
      <c r="U639" s="136" t="s">
        <v>377</v>
      </c>
      <c r="V639" s="136" t="s">
        <v>349</v>
      </c>
      <c r="W639" s="136" t="s">
        <v>349</v>
      </c>
      <c r="X639" s="136" t="s">
        <v>349</v>
      </c>
      <c r="Y639" s="136"/>
    </row>
    <row r="640" spans="1:25" ht="12.5">
      <c r="A640" s="116" t="s">
        <v>612</v>
      </c>
      <c r="B640" s="116" t="s">
        <v>357</v>
      </c>
      <c r="C640" s="116" t="s">
        <v>3338</v>
      </c>
      <c r="D640" t="s">
        <v>720</v>
      </c>
      <c r="E640" s="182" t="s">
        <v>3339</v>
      </c>
      <c r="F640" s="121" t="s">
        <v>2042</v>
      </c>
      <c r="G640" s="121" t="s">
        <v>376</v>
      </c>
      <c r="H640" s="116">
        <v>280</v>
      </c>
      <c r="I640" s="116" t="s">
        <v>345</v>
      </c>
      <c r="J640" s="116" t="s">
        <v>346</v>
      </c>
      <c r="K640" s="116">
        <v>25</v>
      </c>
      <c r="L640" s="116">
        <v>7.5</v>
      </c>
      <c r="M640" s="116" t="s">
        <v>489</v>
      </c>
      <c r="N640" s="116" t="s">
        <v>378</v>
      </c>
      <c r="O640"/>
      <c r="P640" s="116" t="s">
        <v>353</v>
      </c>
      <c r="Q640" s="137" t="s">
        <v>349</v>
      </c>
      <c r="R640" s="137">
        <v>12</v>
      </c>
      <c r="S640" s="135">
        <v>12</v>
      </c>
      <c r="T640" s="135" t="s">
        <v>377</v>
      </c>
      <c r="U640" s="136" t="s">
        <v>377</v>
      </c>
      <c r="V640" s="136" t="s">
        <v>349</v>
      </c>
      <c r="W640" s="136" t="s">
        <v>349</v>
      </c>
      <c r="X640" s="136" t="s">
        <v>349</v>
      </c>
      <c r="Y640" s="136"/>
    </row>
    <row r="641" spans="1:25" ht="12.5">
      <c r="A641" s="116" t="s">
        <v>612</v>
      </c>
      <c r="B641" s="116" t="s">
        <v>357</v>
      </c>
      <c r="C641" s="116" t="s">
        <v>3340</v>
      </c>
      <c r="D641"/>
      <c r="E641" s="182" t="s">
        <v>3341</v>
      </c>
      <c r="F641" s="121" t="s">
        <v>2042</v>
      </c>
      <c r="G641" s="121" t="s">
        <v>2900</v>
      </c>
      <c r="H641" s="116">
        <v>280</v>
      </c>
      <c r="I641" s="116" t="s">
        <v>345</v>
      </c>
      <c r="J641" s="116" t="s">
        <v>346</v>
      </c>
      <c r="K641" s="116">
        <v>25</v>
      </c>
      <c r="L641" s="116">
        <v>2</v>
      </c>
      <c r="M641" s="116" t="s">
        <v>489</v>
      </c>
      <c r="N641" s="116" t="s">
        <v>378</v>
      </c>
      <c r="O641" t="s">
        <v>377</v>
      </c>
      <c r="P641" s="116" t="s">
        <v>379</v>
      </c>
      <c r="Q641" s="116" t="s">
        <v>349</v>
      </c>
      <c r="R641" s="137">
        <v>12</v>
      </c>
      <c r="S641" s="135">
        <v>12</v>
      </c>
      <c r="T641" s="135" t="s">
        <v>378</v>
      </c>
      <c r="U641" s="136" t="s">
        <v>377</v>
      </c>
      <c r="V641" s="136" t="s">
        <v>349</v>
      </c>
      <c r="W641" s="136" t="s">
        <v>349</v>
      </c>
      <c r="X641" s="136" t="s">
        <v>349</v>
      </c>
      <c r="Y641" s="136"/>
    </row>
    <row r="642" spans="1:25" ht="12.5">
      <c r="A642" s="116" t="s">
        <v>612</v>
      </c>
      <c r="B642" s="116" t="s">
        <v>357</v>
      </c>
      <c r="C642" s="116" t="s">
        <v>3342</v>
      </c>
      <c r="D642" t="s">
        <v>721</v>
      </c>
      <c r="E642" s="182" t="s">
        <v>3343</v>
      </c>
      <c r="F642" s="121" t="s">
        <v>2042</v>
      </c>
      <c r="G642" s="121" t="s">
        <v>376</v>
      </c>
      <c r="H642" s="116">
        <v>280</v>
      </c>
      <c r="I642" s="116" t="s">
        <v>345</v>
      </c>
      <c r="J642" s="116" t="s">
        <v>346</v>
      </c>
      <c r="K642" s="116">
        <v>25</v>
      </c>
      <c r="L642" s="116">
        <v>2</v>
      </c>
      <c r="M642" s="116" t="s">
        <v>489</v>
      </c>
      <c r="N642" s="116" t="s">
        <v>378</v>
      </c>
      <c r="O642"/>
      <c r="P642" s="116" t="s">
        <v>2195</v>
      </c>
      <c r="Q642" s="137" t="s">
        <v>349</v>
      </c>
      <c r="R642" s="137">
        <v>12</v>
      </c>
      <c r="S642" s="135">
        <v>12</v>
      </c>
      <c r="T642" s="135" t="s">
        <v>378</v>
      </c>
      <c r="U642" s="136" t="s">
        <v>377</v>
      </c>
      <c r="V642" s="136" t="s">
        <v>349</v>
      </c>
      <c r="W642" s="136" t="s">
        <v>349</v>
      </c>
      <c r="X642" s="136" t="s">
        <v>349</v>
      </c>
      <c r="Y642" s="136"/>
    </row>
    <row r="643" spans="1:25" ht="12.5">
      <c r="A643" s="116" t="s">
        <v>612</v>
      </c>
      <c r="B643" s="116" t="s">
        <v>357</v>
      </c>
      <c r="C643" s="116" t="s">
        <v>3344</v>
      </c>
      <c r="D643" t="s">
        <v>722</v>
      </c>
      <c r="E643" s="182" t="s">
        <v>3345</v>
      </c>
      <c r="F643" s="121" t="s">
        <v>2042</v>
      </c>
      <c r="G643" s="121" t="s">
        <v>617</v>
      </c>
      <c r="H643" s="116">
        <v>420</v>
      </c>
      <c r="I643" s="116" t="s">
        <v>345</v>
      </c>
      <c r="J643" s="116" t="s">
        <v>346</v>
      </c>
      <c r="K643" s="116">
        <v>25</v>
      </c>
      <c r="L643" s="116">
        <v>3</v>
      </c>
      <c r="M643" s="116" t="s">
        <v>489</v>
      </c>
      <c r="N643" s="116" t="s">
        <v>378</v>
      </c>
      <c r="O643" t="s">
        <v>489</v>
      </c>
      <c r="P643" s="116" t="s">
        <v>3059</v>
      </c>
      <c r="Q643" s="137" t="s">
        <v>349</v>
      </c>
      <c r="R643" s="137">
        <v>12</v>
      </c>
      <c r="S643" s="135">
        <v>12</v>
      </c>
      <c r="T643" s="135" t="s">
        <v>378</v>
      </c>
      <c r="U643" s="136" t="s">
        <v>489</v>
      </c>
      <c r="V643" s="136" t="s">
        <v>349</v>
      </c>
      <c r="W643" s="136" t="s">
        <v>349</v>
      </c>
      <c r="X643" s="136" t="s">
        <v>349</v>
      </c>
      <c r="Y643" s="136"/>
    </row>
    <row r="644" spans="1:25" ht="12.5">
      <c r="A644" s="116" t="s">
        <v>612</v>
      </c>
      <c r="B644" s="116" t="s">
        <v>357</v>
      </c>
      <c r="C644" s="116" t="s">
        <v>3346</v>
      </c>
      <c r="D644" t="s">
        <v>723</v>
      </c>
      <c r="E644" s="182" t="s">
        <v>3347</v>
      </c>
      <c r="F644" s="121" t="s">
        <v>2042</v>
      </c>
      <c r="G644" s="121" t="s">
        <v>617</v>
      </c>
      <c r="H644" s="116">
        <v>420</v>
      </c>
      <c r="I644" s="116" t="s">
        <v>345</v>
      </c>
      <c r="J644" s="116" t="s">
        <v>346</v>
      </c>
      <c r="K644" s="116">
        <v>25</v>
      </c>
      <c r="L644" s="116">
        <v>3</v>
      </c>
      <c r="M644" s="116" t="s">
        <v>489</v>
      </c>
      <c r="N644" s="116" t="s">
        <v>378</v>
      </c>
      <c r="O644" t="s">
        <v>489</v>
      </c>
      <c r="P644" s="116" t="s">
        <v>3059</v>
      </c>
      <c r="Q644" s="137" t="s">
        <v>349</v>
      </c>
      <c r="R644" s="137">
        <v>12</v>
      </c>
      <c r="S644" s="135">
        <v>12</v>
      </c>
      <c r="T644" s="135" t="s">
        <v>378</v>
      </c>
      <c r="U644" s="136" t="s">
        <v>489</v>
      </c>
      <c r="V644" s="136" t="s">
        <v>349</v>
      </c>
      <c r="W644" s="136" t="s">
        <v>349</v>
      </c>
      <c r="X644" s="136" t="s">
        <v>349</v>
      </c>
      <c r="Y644" s="136"/>
    </row>
    <row r="645" spans="1:25" ht="12.5">
      <c r="A645" s="116" t="s">
        <v>612</v>
      </c>
      <c r="B645" s="116" t="s">
        <v>357</v>
      </c>
      <c r="C645" s="116" t="s">
        <v>3348</v>
      </c>
      <c r="D645" t="s">
        <v>724</v>
      </c>
      <c r="E645" s="182" t="s">
        <v>3349</v>
      </c>
      <c r="F645" s="121" t="s">
        <v>2042</v>
      </c>
      <c r="G645" s="121" t="s">
        <v>617</v>
      </c>
      <c r="H645" s="116">
        <v>420</v>
      </c>
      <c r="I645" s="116" t="s">
        <v>345</v>
      </c>
      <c r="J645" s="116" t="s">
        <v>346</v>
      </c>
      <c r="K645" s="116">
        <v>25</v>
      </c>
      <c r="L645" s="116">
        <v>3</v>
      </c>
      <c r="M645" s="116" t="s">
        <v>489</v>
      </c>
      <c r="N645" s="116" t="s">
        <v>378</v>
      </c>
      <c r="O645" t="s">
        <v>489</v>
      </c>
      <c r="P645" s="116" t="s">
        <v>3059</v>
      </c>
      <c r="Q645" s="137" t="s">
        <v>349</v>
      </c>
      <c r="R645" s="137">
        <v>12</v>
      </c>
      <c r="S645" s="135">
        <v>12</v>
      </c>
      <c r="T645" s="135" t="s">
        <v>378</v>
      </c>
      <c r="U645" s="136" t="s">
        <v>489</v>
      </c>
      <c r="V645" s="136" t="s">
        <v>349</v>
      </c>
      <c r="W645" s="136" t="s">
        <v>349</v>
      </c>
      <c r="X645" s="136" t="s">
        <v>349</v>
      </c>
      <c r="Y645" s="136"/>
    </row>
    <row r="646" spans="1:25" ht="12.5">
      <c r="A646" s="116" t="s">
        <v>612</v>
      </c>
      <c r="B646" s="116" t="s">
        <v>357</v>
      </c>
      <c r="C646" s="116" t="s">
        <v>3350</v>
      </c>
      <c r="D646" t="s">
        <v>725</v>
      </c>
      <c r="E646" s="182" t="s">
        <v>3351</v>
      </c>
      <c r="F646" s="121" t="s">
        <v>2042</v>
      </c>
      <c r="G646" s="121" t="s">
        <v>617</v>
      </c>
      <c r="H646" s="116">
        <v>420</v>
      </c>
      <c r="I646" s="116" t="s">
        <v>345</v>
      </c>
      <c r="J646" s="116" t="s">
        <v>346</v>
      </c>
      <c r="K646" s="116">
        <v>25</v>
      </c>
      <c r="L646" s="116">
        <v>3</v>
      </c>
      <c r="M646" s="116" t="s">
        <v>489</v>
      </c>
      <c r="N646" s="116" t="s">
        <v>378</v>
      </c>
      <c r="O646" t="s">
        <v>489</v>
      </c>
      <c r="P646" s="116" t="s">
        <v>3059</v>
      </c>
      <c r="Q646" s="137" t="s">
        <v>349</v>
      </c>
      <c r="R646" s="137">
        <v>12</v>
      </c>
      <c r="S646" s="135">
        <v>12</v>
      </c>
      <c r="T646" s="135" t="s">
        <v>378</v>
      </c>
      <c r="U646" s="136" t="s">
        <v>489</v>
      </c>
      <c r="V646" s="136" t="s">
        <v>349</v>
      </c>
      <c r="W646" s="136" t="s">
        <v>349</v>
      </c>
      <c r="X646" s="136" t="s">
        <v>349</v>
      </c>
      <c r="Y646" s="136"/>
    </row>
    <row r="647" spans="1:25" ht="12.5">
      <c r="A647" s="116" t="s">
        <v>612</v>
      </c>
      <c r="B647" s="116" t="s">
        <v>357</v>
      </c>
      <c r="C647" s="116" t="s">
        <v>3352</v>
      </c>
      <c r="D647"/>
      <c r="E647" s="182" t="s">
        <v>3353</v>
      </c>
      <c r="F647" s="121" t="s">
        <v>2668</v>
      </c>
      <c r="G647" s="121" t="s">
        <v>2895</v>
      </c>
      <c r="H647" s="116">
        <v>420</v>
      </c>
      <c r="I647" s="116" t="s">
        <v>345</v>
      </c>
      <c r="J647" s="116" t="s">
        <v>346</v>
      </c>
      <c r="K647" s="116">
        <v>25</v>
      </c>
      <c r="L647" s="116">
        <v>2</v>
      </c>
      <c r="M647" s="116" t="s">
        <v>489</v>
      </c>
      <c r="N647" s="116" t="s">
        <v>378</v>
      </c>
      <c r="O647"/>
      <c r="P647" s="116" t="s">
        <v>2195</v>
      </c>
      <c r="Q647" s="137" t="s">
        <v>349</v>
      </c>
      <c r="R647" s="137">
        <v>12</v>
      </c>
      <c r="S647" s="135">
        <v>12</v>
      </c>
      <c r="T647" s="135" t="s">
        <v>378</v>
      </c>
      <c r="U647" s="136" t="s">
        <v>377</v>
      </c>
      <c r="V647" s="136" t="s">
        <v>349</v>
      </c>
      <c r="W647" s="136" t="s">
        <v>349</v>
      </c>
      <c r="X647" s="136" t="s">
        <v>349</v>
      </c>
      <c r="Y647" s="136"/>
    </row>
    <row r="648" spans="1:25" ht="12.5">
      <c r="A648" s="116" t="s">
        <v>612</v>
      </c>
      <c r="B648" s="116" t="s">
        <v>726</v>
      </c>
      <c r="C648" s="116" t="s">
        <v>3354</v>
      </c>
      <c r="D648"/>
      <c r="E648" s="182" t="s">
        <v>3355</v>
      </c>
      <c r="F648" s="121" t="s">
        <v>349</v>
      </c>
      <c r="G648" s="121" t="s">
        <v>622</v>
      </c>
      <c r="H648" s="116" t="s">
        <v>2079</v>
      </c>
      <c r="I648" s="116" t="s">
        <v>2079</v>
      </c>
      <c r="J648" s="116" t="s">
        <v>2079</v>
      </c>
      <c r="K648" s="116" t="s">
        <v>2079</v>
      </c>
      <c r="L648" s="116" t="s">
        <v>493</v>
      </c>
      <c r="M648" s="116" t="s">
        <v>2079</v>
      </c>
      <c r="N648" s="116" t="s">
        <v>2079</v>
      </c>
      <c r="O648"/>
      <c r="P648" s="116" t="s">
        <v>2079</v>
      </c>
      <c r="Q648" s="116" t="s">
        <v>2079</v>
      </c>
      <c r="R648" s="116" t="s">
        <v>2079</v>
      </c>
      <c r="S648" s="116" t="s">
        <v>2079</v>
      </c>
      <c r="T648" s="116" t="s">
        <v>2079</v>
      </c>
      <c r="U648" s="116" t="s">
        <v>2079</v>
      </c>
      <c r="V648" s="116" t="s">
        <v>2079</v>
      </c>
      <c r="W648" s="116" t="s">
        <v>2079</v>
      </c>
      <c r="X648" s="116" t="s">
        <v>2079</v>
      </c>
      <c r="Y648" s="136"/>
    </row>
    <row r="649" spans="1:25" ht="12.5">
      <c r="A649" s="116" t="s">
        <v>612</v>
      </c>
      <c r="B649" s="116" t="s">
        <v>726</v>
      </c>
      <c r="C649" s="116" t="s">
        <v>3356</v>
      </c>
      <c r="D649" t="s">
        <v>727</v>
      </c>
      <c r="E649" s="182" t="s">
        <v>3357</v>
      </c>
      <c r="F649" s="121" t="s">
        <v>2042</v>
      </c>
      <c r="G649" s="121" t="s">
        <v>376</v>
      </c>
      <c r="H649" s="116">
        <v>280</v>
      </c>
      <c r="I649" s="116" t="s">
        <v>345</v>
      </c>
      <c r="J649" s="116" t="s">
        <v>346</v>
      </c>
      <c r="K649" s="116">
        <v>25</v>
      </c>
      <c r="L649" s="116">
        <v>5</v>
      </c>
      <c r="M649" s="116" t="s">
        <v>489</v>
      </c>
      <c r="N649" s="116" t="s">
        <v>378</v>
      </c>
      <c r="O649"/>
      <c r="P649" s="116" t="s">
        <v>353</v>
      </c>
      <c r="Q649" s="137" t="s">
        <v>349</v>
      </c>
      <c r="R649" s="137">
        <v>12</v>
      </c>
      <c r="S649" s="135">
        <v>12</v>
      </c>
      <c r="T649" s="135" t="s">
        <v>378</v>
      </c>
      <c r="U649" s="136" t="s">
        <v>377</v>
      </c>
      <c r="V649" s="136" t="s">
        <v>349</v>
      </c>
      <c r="W649" s="136" t="s">
        <v>349</v>
      </c>
      <c r="X649" s="136" t="s">
        <v>349</v>
      </c>
      <c r="Y649" s="136"/>
    </row>
    <row r="650" spans="1:25" ht="12.5">
      <c r="A650" s="116" t="s">
        <v>612</v>
      </c>
      <c r="B650" s="116" t="s">
        <v>726</v>
      </c>
      <c r="C650" s="116" t="s">
        <v>3358</v>
      </c>
      <c r="D650" t="s">
        <v>728</v>
      </c>
      <c r="E650" s="182" t="s">
        <v>3359</v>
      </c>
      <c r="F650" s="121" t="s">
        <v>2042</v>
      </c>
      <c r="G650" s="121" t="s">
        <v>376</v>
      </c>
      <c r="H650" s="116">
        <v>280</v>
      </c>
      <c r="I650" s="116" t="s">
        <v>345</v>
      </c>
      <c r="J650" s="116" t="s">
        <v>346</v>
      </c>
      <c r="K650" s="116">
        <v>25</v>
      </c>
      <c r="L650" s="116">
        <v>5</v>
      </c>
      <c r="M650" s="116" t="s">
        <v>489</v>
      </c>
      <c r="N650" s="116" t="s">
        <v>378</v>
      </c>
      <c r="O650"/>
      <c r="P650" s="116" t="s">
        <v>353</v>
      </c>
      <c r="Q650" s="137" t="s">
        <v>349</v>
      </c>
      <c r="R650" s="137">
        <v>12</v>
      </c>
      <c r="S650" s="135">
        <v>12</v>
      </c>
      <c r="T650" s="135" t="s">
        <v>377</v>
      </c>
      <c r="U650" s="136" t="s">
        <v>377</v>
      </c>
      <c r="V650" s="136" t="s">
        <v>349</v>
      </c>
      <c r="W650" s="136" t="s">
        <v>349</v>
      </c>
      <c r="X650" s="136" t="s">
        <v>349</v>
      </c>
      <c r="Y650" s="136"/>
    </row>
    <row r="651" spans="1:25" ht="12.5">
      <c r="A651" s="116" t="s">
        <v>612</v>
      </c>
      <c r="B651" s="116" t="s">
        <v>726</v>
      </c>
      <c r="C651" s="116" t="s">
        <v>3360</v>
      </c>
      <c r="D651"/>
      <c r="E651" s="182" t="s">
        <v>3361</v>
      </c>
      <c r="F651" s="121" t="s">
        <v>2042</v>
      </c>
      <c r="G651" s="121" t="s">
        <v>2900</v>
      </c>
      <c r="H651" s="116">
        <v>280</v>
      </c>
      <c r="I651" s="116" t="s">
        <v>345</v>
      </c>
      <c r="J651" s="116" t="s">
        <v>346</v>
      </c>
      <c r="K651" s="116">
        <v>25</v>
      </c>
      <c r="L651" s="116">
        <v>2</v>
      </c>
      <c r="M651" s="116" t="s">
        <v>489</v>
      </c>
      <c r="N651" s="116" t="s">
        <v>378</v>
      </c>
      <c r="O651" t="s">
        <v>377</v>
      </c>
      <c r="P651" s="116" t="s">
        <v>379</v>
      </c>
      <c r="Q651" s="116" t="s">
        <v>349</v>
      </c>
      <c r="R651" s="137">
        <v>12</v>
      </c>
      <c r="S651" s="135">
        <v>12</v>
      </c>
      <c r="T651" s="135" t="s">
        <v>378</v>
      </c>
      <c r="U651" s="136" t="s">
        <v>377</v>
      </c>
      <c r="V651" s="136" t="s">
        <v>349</v>
      </c>
      <c r="W651" s="136" t="s">
        <v>349</v>
      </c>
      <c r="X651" s="136" t="s">
        <v>349</v>
      </c>
      <c r="Y651" s="136"/>
    </row>
    <row r="652" spans="1:25" ht="12.5">
      <c r="A652" s="116" t="s">
        <v>612</v>
      </c>
      <c r="B652" s="116" t="s">
        <v>726</v>
      </c>
      <c r="C652" s="116" t="s">
        <v>3362</v>
      </c>
      <c r="D652" t="s">
        <v>729</v>
      </c>
      <c r="E652" s="182" t="s">
        <v>3363</v>
      </c>
      <c r="F652" s="121" t="s">
        <v>2042</v>
      </c>
      <c r="G652" s="121" t="s">
        <v>376</v>
      </c>
      <c r="H652" s="116">
        <v>280</v>
      </c>
      <c r="I652" s="116" t="s">
        <v>345</v>
      </c>
      <c r="J652" s="116" t="s">
        <v>346</v>
      </c>
      <c r="K652" s="116">
        <v>25</v>
      </c>
      <c r="L652" s="116">
        <v>2</v>
      </c>
      <c r="M652" s="116" t="s">
        <v>489</v>
      </c>
      <c r="N652" s="116" t="s">
        <v>378</v>
      </c>
      <c r="O652"/>
      <c r="P652" s="116" t="s">
        <v>353</v>
      </c>
      <c r="Q652" s="137" t="s">
        <v>349</v>
      </c>
      <c r="R652" s="137">
        <v>12</v>
      </c>
      <c r="S652" s="135">
        <v>12</v>
      </c>
      <c r="T652" s="135" t="s">
        <v>378</v>
      </c>
      <c r="U652" s="136" t="s">
        <v>377</v>
      </c>
      <c r="V652" s="136" t="s">
        <v>349</v>
      </c>
      <c r="W652" s="136" t="s">
        <v>349</v>
      </c>
      <c r="X652" s="136" t="s">
        <v>349</v>
      </c>
      <c r="Y652" s="136"/>
    </row>
    <row r="653" spans="1:25" ht="12.5">
      <c r="A653" s="116" t="s">
        <v>612</v>
      </c>
      <c r="B653" s="116" t="s">
        <v>726</v>
      </c>
      <c r="C653" s="116" t="s">
        <v>3364</v>
      </c>
      <c r="D653" t="s">
        <v>730</v>
      </c>
      <c r="E653" s="182" t="s">
        <v>3365</v>
      </c>
      <c r="F653" s="121" t="s">
        <v>2042</v>
      </c>
      <c r="G653" s="121" t="s">
        <v>617</v>
      </c>
      <c r="H653" s="116">
        <v>420</v>
      </c>
      <c r="I653" s="116" t="s">
        <v>345</v>
      </c>
      <c r="J653" s="116" t="s">
        <v>346</v>
      </c>
      <c r="K653" s="116">
        <v>25</v>
      </c>
      <c r="L653" s="116">
        <v>3</v>
      </c>
      <c r="M653" s="116" t="s">
        <v>489</v>
      </c>
      <c r="N653" s="116" t="s">
        <v>378</v>
      </c>
      <c r="O653" t="s">
        <v>489</v>
      </c>
      <c r="P653" s="116" t="s">
        <v>3059</v>
      </c>
      <c r="Q653" s="137" t="s">
        <v>349</v>
      </c>
      <c r="R653" s="137">
        <v>12</v>
      </c>
      <c r="S653" s="135">
        <v>12</v>
      </c>
      <c r="T653" s="135" t="s">
        <v>378</v>
      </c>
      <c r="U653" s="136" t="s">
        <v>489</v>
      </c>
      <c r="V653" s="136" t="s">
        <v>349</v>
      </c>
      <c r="W653" s="136" t="s">
        <v>349</v>
      </c>
      <c r="X653" s="136" t="s">
        <v>349</v>
      </c>
      <c r="Y653" s="136"/>
    </row>
    <row r="654" spans="1:25" ht="12.5">
      <c r="A654" s="116" t="s">
        <v>612</v>
      </c>
      <c r="B654" s="116" t="s">
        <v>726</v>
      </c>
      <c r="C654" s="116" t="s">
        <v>3366</v>
      </c>
      <c r="D654" t="s">
        <v>731</v>
      </c>
      <c r="E654" s="182" t="s">
        <v>3367</v>
      </c>
      <c r="F654" s="121" t="s">
        <v>2042</v>
      </c>
      <c r="G654" s="121" t="s">
        <v>617</v>
      </c>
      <c r="H654" s="116">
        <v>420</v>
      </c>
      <c r="I654" s="116" t="s">
        <v>345</v>
      </c>
      <c r="J654" s="116" t="s">
        <v>346</v>
      </c>
      <c r="K654" s="116">
        <v>25</v>
      </c>
      <c r="L654" s="116">
        <v>3</v>
      </c>
      <c r="M654" s="116" t="s">
        <v>489</v>
      </c>
      <c r="N654" s="116" t="s">
        <v>378</v>
      </c>
      <c r="O654" t="s">
        <v>489</v>
      </c>
      <c r="P654" s="116" t="s">
        <v>3059</v>
      </c>
      <c r="Q654" s="137" t="s">
        <v>349</v>
      </c>
      <c r="R654" s="137">
        <v>12</v>
      </c>
      <c r="S654" s="135">
        <v>12</v>
      </c>
      <c r="T654" s="135" t="s">
        <v>378</v>
      </c>
      <c r="U654" s="136" t="s">
        <v>489</v>
      </c>
      <c r="V654" s="136" t="s">
        <v>349</v>
      </c>
      <c r="W654" s="136" t="s">
        <v>349</v>
      </c>
      <c r="X654" s="136" t="s">
        <v>349</v>
      </c>
      <c r="Y654" s="136"/>
    </row>
    <row r="655" spans="1:25" ht="12.5">
      <c r="A655" s="116" t="s">
        <v>612</v>
      </c>
      <c r="B655" s="116" t="s">
        <v>726</v>
      </c>
      <c r="C655" s="116" t="s">
        <v>3368</v>
      </c>
      <c r="D655" t="s">
        <v>732</v>
      </c>
      <c r="E655" s="182" t="s">
        <v>3369</v>
      </c>
      <c r="F655" s="121" t="s">
        <v>2042</v>
      </c>
      <c r="G655" s="121" t="s">
        <v>617</v>
      </c>
      <c r="H655" s="116">
        <v>420</v>
      </c>
      <c r="I655" s="116" t="s">
        <v>345</v>
      </c>
      <c r="J655" s="116" t="s">
        <v>346</v>
      </c>
      <c r="K655" s="116">
        <v>25</v>
      </c>
      <c r="L655" s="116">
        <v>3</v>
      </c>
      <c r="M655" s="116" t="s">
        <v>489</v>
      </c>
      <c r="N655" s="116" t="s">
        <v>378</v>
      </c>
      <c r="O655" t="s">
        <v>489</v>
      </c>
      <c r="P655" s="116" t="s">
        <v>3059</v>
      </c>
      <c r="Q655" s="137" t="s">
        <v>349</v>
      </c>
      <c r="R655" s="137">
        <v>12</v>
      </c>
      <c r="S655" s="135">
        <v>12</v>
      </c>
      <c r="T655" s="135" t="s">
        <v>378</v>
      </c>
      <c r="U655" s="136" t="s">
        <v>489</v>
      </c>
      <c r="V655" s="136" t="s">
        <v>349</v>
      </c>
      <c r="W655" s="136" t="s">
        <v>349</v>
      </c>
      <c r="X655" s="136" t="s">
        <v>349</v>
      </c>
      <c r="Y655" s="136"/>
    </row>
    <row r="656" spans="1:25" ht="12.5">
      <c r="A656" s="116" t="s">
        <v>612</v>
      </c>
      <c r="B656" s="116" t="s">
        <v>726</v>
      </c>
      <c r="C656" s="116" t="s">
        <v>3370</v>
      </c>
      <c r="D656"/>
      <c r="E656" s="182" t="s">
        <v>3371</v>
      </c>
      <c r="F656" s="121" t="s">
        <v>349</v>
      </c>
      <c r="G656" s="121" t="s">
        <v>622</v>
      </c>
      <c r="H656" s="116" t="s">
        <v>2079</v>
      </c>
      <c r="I656" s="116" t="s">
        <v>2079</v>
      </c>
      <c r="J656" s="116" t="s">
        <v>2079</v>
      </c>
      <c r="K656" s="116" t="s">
        <v>2079</v>
      </c>
      <c r="L656" s="116" t="s">
        <v>493</v>
      </c>
      <c r="M656" s="116" t="s">
        <v>2079</v>
      </c>
      <c r="N656" s="116" t="s">
        <v>2079</v>
      </c>
      <c r="O656"/>
      <c r="P656" s="116" t="s">
        <v>2079</v>
      </c>
      <c r="Q656" s="116" t="s">
        <v>2079</v>
      </c>
      <c r="R656" s="116" t="s">
        <v>2079</v>
      </c>
      <c r="S656" s="116" t="s">
        <v>2079</v>
      </c>
      <c r="T656" s="116" t="s">
        <v>2079</v>
      </c>
      <c r="U656" s="116" t="s">
        <v>2079</v>
      </c>
      <c r="V656" s="116" t="s">
        <v>2079</v>
      </c>
      <c r="W656" s="116" t="s">
        <v>2079</v>
      </c>
      <c r="X656" s="116" t="s">
        <v>2079</v>
      </c>
      <c r="Y656" s="136"/>
    </row>
    <row r="657" spans="1:25" ht="12.5">
      <c r="A657" s="116" t="s">
        <v>612</v>
      </c>
      <c r="B657" s="116" t="s">
        <v>726</v>
      </c>
      <c r="C657" s="116" t="s">
        <v>3372</v>
      </c>
      <c r="D657" t="s">
        <v>733</v>
      </c>
      <c r="E657" s="182" t="s">
        <v>3373</v>
      </c>
      <c r="F657" s="121" t="s">
        <v>2042</v>
      </c>
      <c r="G657" s="121" t="s">
        <v>617</v>
      </c>
      <c r="H657" s="116">
        <v>420</v>
      </c>
      <c r="I657" s="116" t="s">
        <v>345</v>
      </c>
      <c r="J657" s="116" t="s">
        <v>346</v>
      </c>
      <c r="K657" s="116">
        <v>25</v>
      </c>
      <c r="L657" s="116">
        <v>3</v>
      </c>
      <c r="M657" s="116" t="s">
        <v>489</v>
      </c>
      <c r="N657" s="116" t="s">
        <v>378</v>
      </c>
      <c r="O657" t="s">
        <v>489</v>
      </c>
      <c r="P657" s="116" t="s">
        <v>3059</v>
      </c>
      <c r="Q657" s="137" t="s">
        <v>349</v>
      </c>
      <c r="R657" s="137">
        <v>12</v>
      </c>
      <c r="S657" s="135">
        <v>12</v>
      </c>
      <c r="T657" s="135" t="s">
        <v>378</v>
      </c>
      <c r="U657" s="136" t="s">
        <v>489</v>
      </c>
      <c r="V657" s="136" t="s">
        <v>349</v>
      </c>
      <c r="W657" s="136" t="s">
        <v>349</v>
      </c>
      <c r="X657" s="136" t="s">
        <v>349</v>
      </c>
      <c r="Y657" s="136"/>
    </row>
    <row r="658" spans="1:25" ht="12.5">
      <c r="A658" s="116" t="s">
        <v>612</v>
      </c>
      <c r="B658" s="116" t="s">
        <v>726</v>
      </c>
      <c r="C658" s="116" t="s">
        <v>3374</v>
      </c>
      <c r="D658"/>
      <c r="E658" s="182" t="s">
        <v>3375</v>
      </c>
      <c r="F658" s="121" t="s">
        <v>2668</v>
      </c>
      <c r="G658" s="121" t="s">
        <v>2895</v>
      </c>
      <c r="H658" s="116">
        <v>420</v>
      </c>
      <c r="I658" s="116" t="s">
        <v>345</v>
      </c>
      <c r="J658" s="116" t="s">
        <v>346</v>
      </c>
      <c r="K658" s="116">
        <v>25</v>
      </c>
      <c r="L658" s="116">
        <v>2</v>
      </c>
      <c r="M658" s="116" t="s">
        <v>489</v>
      </c>
      <c r="N658" s="116" t="s">
        <v>378</v>
      </c>
      <c r="O658"/>
      <c r="P658" s="116" t="s">
        <v>2195</v>
      </c>
      <c r="Q658" s="137" t="s">
        <v>349</v>
      </c>
      <c r="R658" s="137">
        <v>12</v>
      </c>
      <c r="S658" s="135">
        <v>12</v>
      </c>
      <c r="T658" s="135" t="s">
        <v>378</v>
      </c>
      <c r="U658" s="136" t="s">
        <v>377</v>
      </c>
      <c r="V658" s="136" t="s">
        <v>349</v>
      </c>
      <c r="W658" s="136" t="s">
        <v>349</v>
      </c>
      <c r="X658" s="136" t="s">
        <v>349</v>
      </c>
      <c r="Y658" s="136"/>
    </row>
    <row r="659" spans="1:25" ht="12.5">
      <c r="A659" s="116" t="s">
        <v>612</v>
      </c>
      <c r="B659" s="116" t="s">
        <v>726</v>
      </c>
      <c r="C659" s="116" t="s">
        <v>3376</v>
      </c>
      <c r="D659" t="s">
        <v>734</v>
      </c>
      <c r="E659" s="182" t="s">
        <v>3377</v>
      </c>
      <c r="F659" s="121" t="s">
        <v>2042</v>
      </c>
      <c r="G659" s="121" t="s">
        <v>376</v>
      </c>
      <c r="H659" s="116">
        <v>280</v>
      </c>
      <c r="I659" s="116" t="s">
        <v>352</v>
      </c>
      <c r="J659" s="116" t="s">
        <v>346</v>
      </c>
      <c r="K659" s="116">
        <v>25</v>
      </c>
      <c r="L659" s="116">
        <v>5</v>
      </c>
      <c r="M659" s="116" t="s">
        <v>489</v>
      </c>
      <c r="N659" s="116" t="s">
        <v>378</v>
      </c>
      <c r="O659"/>
      <c r="P659" s="116" t="s">
        <v>353</v>
      </c>
      <c r="Q659" s="116" t="s">
        <v>349</v>
      </c>
      <c r="R659" s="137">
        <v>12</v>
      </c>
      <c r="S659" s="135"/>
      <c r="T659" s="135" t="s">
        <v>347</v>
      </c>
      <c r="U659" s="136" t="s">
        <v>347</v>
      </c>
      <c r="V659" s="136" t="s">
        <v>349</v>
      </c>
      <c r="W659" s="136" t="s">
        <v>349</v>
      </c>
      <c r="X659" s="136" t="s">
        <v>349</v>
      </c>
      <c r="Y659" s="136"/>
    </row>
    <row r="660" spans="1:25" ht="12.5">
      <c r="A660" s="116" t="s">
        <v>612</v>
      </c>
      <c r="B660" s="116" t="s">
        <v>726</v>
      </c>
      <c r="C660" s="116" t="s">
        <v>3378</v>
      </c>
      <c r="D660" t="s">
        <v>735</v>
      </c>
      <c r="E660" s="182" t="s">
        <v>3379</v>
      </c>
      <c r="F660" s="121" t="s">
        <v>2042</v>
      </c>
      <c r="G660" s="121" t="s">
        <v>376</v>
      </c>
      <c r="H660" s="116">
        <v>280</v>
      </c>
      <c r="I660" s="116" t="s">
        <v>352</v>
      </c>
      <c r="J660" s="116" t="s">
        <v>346</v>
      </c>
      <c r="K660" s="116">
        <v>25</v>
      </c>
      <c r="L660" s="116">
        <v>5</v>
      </c>
      <c r="M660" s="116" t="s">
        <v>489</v>
      </c>
      <c r="N660" s="116" t="s">
        <v>378</v>
      </c>
      <c r="O660"/>
      <c r="P660" s="116" t="s">
        <v>353</v>
      </c>
      <c r="Q660" s="116" t="s">
        <v>349</v>
      </c>
      <c r="R660" s="137">
        <v>12</v>
      </c>
      <c r="S660" s="135"/>
      <c r="T660" s="135" t="s">
        <v>736</v>
      </c>
      <c r="U660" s="136" t="s">
        <v>347</v>
      </c>
      <c r="V660" s="136" t="s">
        <v>349</v>
      </c>
      <c r="W660" s="136" t="s">
        <v>349</v>
      </c>
      <c r="X660" s="136" t="s">
        <v>349</v>
      </c>
      <c r="Y660" s="136"/>
    </row>
    <row r="661" spans="1:25" ht="15.75" customHeight="1">
      <c r="A661" s="116" t="s">
        <v>612</v>
      </c>
      <c r="B661" s="116" t="s">
        <v>726</v>
      </c>
      <c r="C661" s="116" t="s">
        <v>3380</v>
      </c>
      <c r="D661"/>
      <c r="E661" s="182" t="s">
        <v>3381</v>
      </c>
      <c r="F661" s="121" t="s">
        <v>2042</v>
      </c>
      <c r="G661" s="121" t="s">
        <v>2900</v>
      </c>
      <c r="H661" s="116">
        <v>280</v>
      </c>
      <c r="I661" s="116" t="s">
        <v>352</v>
      </c>
      <c r="J661" s="116" t="s">
        <v>346</v>
      </c>
      <c r="K661" s="116">
        <v>25</v>
      </c>
      <c r="L661" s="116">
        <v>2</v>
      </c>
      <c r="M661" s="116" t="s">
        <v>489</v>
      </c>
      <c r="N661" s="116" t="s">
        <v>378</v>
      </c>
      <c r="O661" t="s">
        <v>489</v>
      </c>
      <c r="P661" s="116" t="s">
        <v>379</v>
      </c>
      <c r="Q661" s="116" t="s">
        <v>349</v>
      </c>
      <c r="R661" s="137">
        <v>12</v>
      </c>
      <c r="S661" s="135"/>
      <c r="T661" s="135" t="s">
        <v>348</v>
      </c>
      <c r="U661" s="136" t="s">
        <v>347</v>
      </c>
      <c r="V661" s="136" t="s">
        <v>349</v>
      </c>
      <c r="W661" s="136" t="s">
        <v>349</v>
      </c>
      <c r="X661" s="136" t="s">
        <v>349</v>
      </c>
      <c r="Y661" s="136"/>
    </row>
    <row r="662" spans="1:25" ht="15.75" customHeight="1">
      <c r="A662" s="116" t="s">
        <v>612</v>
      </c>
      <c r="B662" s="116" t="s">
        <v>726</v>
      </c>
      <c r="C662" s="116" t="s">
        <v>3382</v>
      </c>
      <c r="D662" t="s">
        <v>737</v>
      </c>
      <c r="E662" s="182" t="s">
        <v>3383</v>
      </c>
      <c r="F662" s="121" t="s">
        <v>2042</v>
      </c>
      <c r="G662" s="121" t="s">
        <v>617</v>
      </c>
      <c r="H662" s="116">
        <v>420</v>
      </c>
      <c r="I662" s="116" t="s">
        <v>352</v>
      </c>
      <c r="J662" s="116" t="s">
        <v>346</v>
      </c>
      <c r="K662" s="116">
        <v>25</v>
      </c>
      <c r="L662" s="116">
        <v>3</v>
      </c>
      <c r="M662" s="116" t="s">
        <v>489</v>
      </c>
      <c r="N662" s="116" t="s">
        <v>378</v>
      </c>
      <c r="O662" t="s">
        <v>489</v>
      </c>
      <c r="P662" s="116" t="s">
        <v>3059</v>
      </c>
      <c r="Q662" s="137" t="s">
        <v>349</v>
      </c>
      <c r="R662" s="137">
        <v>12</v>
      </c>
      <c r="S662" s="135"/>
      <c r="T662" s="135" t="s">
        <v>348</v>
      </c>
      <c r="U662" s="136" t="s">
        <v>489</v>
      </c>
      <c r="V662" s="136" t="s">
        <v>349</v>
      </c>
      <c r="W662" s="136" t="s">
        <v>349</v>
      </c>
      <c r="X662" s="136" t="s">
        <v>349</v>
      </c>
      <c r="Y662" s="136"/>
    </row>
    <row r="663" spans="1:25" ht="15.75" customHeight="1">
      <c r="A663" s="116" t="s">
        <v>612</v>
      </c>
      <c r="B663" s="116" t="s">
        <v>726</v>
      </c>
      <c r="C663" s="116" t="s">
        <v>3384</v>
      </c>
      <c r="D663" t="s">
        <v>738</v>
      </c>
      <c r="E663" s="182" t="s">
        <v>3385</v>
      </c>
      <c r="F663" s="121" t="s">
        <v>2042</v>
      </c>
      <c r="G663" s="121" t="s">
        <v>617</v>
      </c>
      <c r="H663" s="116">
        <v>420</v>
      </c>
      <c r="I663" s="116" t="s">
        <v>352</v>
      </c>
      <c r="J663" s="116" t="s">
        <v>346</v>
      </c>
      <c r="K663" s="116">
        <v>25</v>
      </c>
      <c r="L663" s="116">
        <v>3</v>
      </c>
      <c r="M663" s="116" t="s">
        <v>489</v>
      </c>
      <c r="N663" s="116" t="s">
        <v>378</v>
      </c>
      <c r="O663" t="s">
        <v>489</v>
      </c>
      <c r="P663" s="116" t="s">
        <v>3059</v>
      </c>
      <c r="Q663" s="137" t="s">
        <v>349</v>
      </c>
      <c r="R663" s="137">
        <v>12</v>
      </c>
      <c r="S663" s="135"/>
      <c r="T663" s="135" t="s">
        <v>348</v>
      </c>
      <c r="U663" s="136" t="s">
        <v>489</v>
      </c>
      <c r="V663" s="136" t="s">
        <v>349</v>
      </c>
      <c r="W663" s="136" t="s">
        <v>349</v>
      </c>
      <c r="X663" s="136" t="s">
        <v>349</v>
      </c>
      <c r="Y663" s="136"/>
    </row>
    <row r="664" spans="1:25" ht="15.75" customHeight="1">
      <c r="A664" s="116" t="s">
        <v>612</v>
      </c>
      <c r="B664" s="116" t="s">
        <v>726</v>
      </c>
      <c r="C664" s="116" t="s">
        <v>3386</v>
      </c>
      <c r="D664" t="s">
        <v>739</v>
      </c>
      <c r="E664" s="182" t="s">
        <v>3387</v>
      </c>
      <c r="F664" s="121" t="s">
        <v>2042</v>
      </c>
      <c r="G664" s="121" t="s">
        <v>617</v>
      </c>
      <c r="H664" s="116">
        <v>420</v>
      </c>
      <c r="I664" s="116" t="s">
        <v>352</v>
      </c>
      <c r="J664" s="116" t="s">
        <v>346</v>
      </c>
      <c r="K664" s="116">
        <v>25</v>
      </c>
      <c r="L664" s="116">
        <v>3</v>
      </c>
      <c r="M664" s="116" t="s">
        <v>489</v>
      </c>
      <c r="N664" s="116" t="s">
        <v>378</v>
      </c>
      <c r="O664" t="s">
        <v>489</v>
      </c>
      <c r="P664" s="116" t="s">
        <v>3059</v>
      </c>
      <c r="Q664" s="137" t="s">
        <v>349</v>
      </c>
      <c r="R664" s="137">
        <v>12</v>
      </c>
      <c r="S664" s="135"/>
      <c r="T664" s="135" t="s">
        <v>348</v>
      </c>
      <c r="U664" s="136" t="s">
        <v>489</v>
      </c>
      <c r="V664" s="136" t="s">
        <v>349</v>
      </c>
      <c r="W664" s="136" t="s">
        <v>349</v>
      </c>
      <c r="X664" s="136" t="s">
        <v>349</v>
      </c>
      <c r="Y664" s="136"/>
    </row>
    <row r="665" spans="1:25" ht="15.75" customHeight="1">
      <c r="A665" s="116" t="s">
        <v>612</v>
      </c>
      <c r="B665" s="116" t="s">
        <v>503</v>
      </c>
      <c r="C665" s="116" t="s">
        <v>3388</v>
      </c>
      <c r="D665" t="s">
        <v>740</v>
      </c>
      <c r="E665" s="182" t="s">
        <v>3389</v>
      </c>
      <c r="F665" s="121" t="s">
        <v>2042</v>
      </c>
      <c r="G665" s="121" t="s">
        <v>617</v>
      </c>
      <c r="H665" s="116">
        <v>420</v>
      </c>
      <c r="I665" s="116" t="s">
        <v>352</v>
      </c>
      <c r="J665" s="116" t="s">
        <v>346</v>
      </c>
      <c r="K665" s="116">
        <v>25</v>
      </c>
      <c r="L665" s="116">
        <v>3</v>
      </c>
      <c r="M665" s="116" t="s">
        <v>489</v>
      </c>
      <c r="N665" s="116" t="s">
        <v>378</v>
      </c>
      <c r="O665" t="s">
        <v>489</v>
      </c>
      <c r="P665" s="116" t="s">
        <v>3059</v>
      </c>
      <c r="Q665" s="137" t="s">
        <v>349</v>
      </c>
      <c r="R665" s="137">
        <v>12</v>
      </c>
      <c r="S665" s="135"/>
      <c r="T665" s="135" t="s">
        <v>348</v>
      </c>
      <c r="U665" s="136" t="s">
        <v>489</v>
      </c>
      <c r="V665" s="136" t="s">
        <v>349</v>
      </c>
      <c r="W665" s="136" t="s">
        <v>349</v>
      </c>
      <c r="X665" s="136" t="s">
        <v>349</v>
      </c>
      <c r="Y665" s="136"/>
    </row>
    <row r="666" spans="1:25" ht="15.75" customHeight="1">
      <c r="A666" s="116" t="s">
        <v>612</v>
      </c>
      <c r="B666" s="116" t="s">
        <v>503</v>
      </c>
      <c r="C666" s="116" t="s">
        <v>3390</v>
      </c>
      <c r="D666"/>
      <c r="E666" s="182" t="s">
        <v>3391</v>
      </c>
      <c r="F666" s="121" t="s">
        <v>2668</v>
      </c>
      <c r="G666" s="121" t="s">
        <v>2895</v>
      </c>
      <c r="H666" s="116">
        <v>420</v>
      </c>
      <c r="I666" s="116" t="s">
        <v>352</v>
      </c>
      <c r="J666" s="116" t="s">
        <v>346</v>
      </c>
      <c r="K666" s="116">
        <v>25</v>
      </c>
      <c r="L666" s="116">
        <v>2</v>
      </c>
      <c r="M666" s="116" t="s">
        <v>489</v>
      </c>
      <c r="N666" s="116" t="s">
        <v>378</v>
      </c>
      <c r="O666"/>
      <c r="P666" s="116" t="s">
        <v>2195</v>
      </c>
      <c r="Q666" s="116" t="s">
        <v>349</v>
      </c>
      <c r="R666" s="137">
        <v>12</v>
      </c>
      <c r="S666" s="135"/>
      <c r="T666" s="135" t="s">
        <v>348</v>
      </c>
      <c r="U666" s="136" t="s">
        <v>347</v>
      </c>
      <c r="V666" s="136" t="s">
        <v>349</v>
      </c>
      <c r="W666" s="136" t="s">
        <v>349</v>
      </c>
      <c r="X666" s="136" t="s">
        <v>349</v>
      </c>
      <c r="Y666" s="136"/>
    </row>
    <row r="667" spans="1:25" ht="15.75" customHeight="1">
      <c r="A667" s="116" t="s">
        <v>612</v>
      </c>
      <c r="B667" s="116" t="s">
        <v>726</v>
      </c>
      <c r="C667" s="116" t="s">
        <v>3392</v>
      </c>
      <c r="D667"/>
      <c r="E667" s="182" t="s">
        <v>3393</v>
      </c>
      <c r="F667" s="121" t="s">
        <v>349</v>
      </c>
      <c r="G667" s="121" t="s">
        <v>622</v>
      </c>
      <c r="H667" s="116" t="s">
        <v>2079</v>
      </c>
      <c r="I667" s="116" t="s">
        <v>2079</v>
      </c>
      <c r="J667" s="116" t="s">
        <v>2079</v>
      </c>
      <c r="K667" s="116" t="s">
        <v>2079</v>
      </c>
      <c r="L667" s="116" t="s">
        <v>493</v>
      </c>
      <c r="M667" s="116" t="s">
        <v>2079</v>
      </c>
      <c r="N667" s="116" t="s">
        <v>2079</v>
      </c>
      <c r="O667"/>
      <c r="P667" s="116" t="s">
        <v>2079</v>
      </c>
      <c r="Q667" s="116" t="s">
        <v>2079</v>
      </c>
      <c r="R667" s="116" t="s">
        <v>2079</v>
      </c>
      <c r="S667" s="116" t="s">
        <v>2079</v>
      </c>
      <c r="T667" s="116" t="s">
        <v>2079</v>
      </c>
      <c r="U667" s="116" t="s">
        <v>2079</v>
      </c>
      <c r="V667" s="116" t="s">
        <v>2079</v>
      </c>
      <c r="W667" s="116" t="s">
        <v>2079</v>
      </c>
      <c r="X667" s="116" t="s">
        <v>2079</v>
      </c>
      <c r="Y667" s="136"/>
    </row>
    <row r="668" spans="1:25" ht="15.75" customHeight="1">
      <c r="A668" s="116" t="s">
        <v>612</v>
      </c>
      <c r="B668" s="116" t="s">
        <v>726</v>
      </c>
      <c r="C668" s="116" t="s">
        <v>3394</v>
      </c>
      <c r="D668"/>
      <c r="E668" s="182" t="s">
        <v>3395</v>
      </c>
      <c r="F668" s="121" t="s">
        <v>349</v>
      </c>
      <c r="G668" s="121" t="s">
        <v>623</v>
      </c>
      <c r="H668" s="116" t="s">
        <v>2079</v>
      </c>
      <c r="I668" s="116" t="s">
        <v>2079</v>
      </c>
      <c r="J668" s="116" t="s">
        <v>2079</v>
      </c>
      <c r="K668" s="116" t="s">
        <v>2079</v>
      </c>
      <c r="L668" s="116" t="s">
        <v>493</v>
      </c>
      <c r="M668" s="116" t="s">
        <v>2079</v>
      </c>
      <c r="N668" s="116" t="s">
        <v>2079</v>
      </c>
      <c r="O668"/>
      <c r="P668" s="116" t="s">
        <v>2079</v>
      </c>
      <c r="Q668" s="116" t="s">
        <v>2079</v>
      </c>
      <c r="R668" s="116" t="s">
        <v>2079</v>
      </c>
      <c r="S668" s="116" t="s">
        <v>2079</v>
      </c>
      <c r="T668" s="116" t="s">
        <v>2079</v>
      </c>
      <c r="U668" s="116" t="s">
        <v>2079</v>
      </c>
      <c r="V668" s="116" t="s">
        <v>2079</v>
      </c>
      <c r="W668" s="116" t="s">
        <v>2079</v>
      </c>
      <c r="X668" s="116" t="s">
        <v>2079</v>
      </c>
      <c r="Y668" s="136"/>
    </row>
    <row r="669" spans="1:25" ht="15.75" customHeight="1">
      <c r="A669" s="116" t="s">
        <v>612</v>
      </c>
      <c r="B669" s="116" t="s">
        <v>726</v>
      </c>
      <c r="C669" s="116" t="s">
        <v>3396</v>
      </c>
      <c r="D669" t="s">
        <v>741</v>
      </c>
      <c r="E669" s="182" t="s">
        <v>3397</v>
      </c>
      <c r="F669" s="121" t="s">
        <v>2042</v>
      </c>
      <c r="G669" s="121" t="s">
        <v>376</v>
      </c>
      <c r="H669" s="116">
        <v>280</v>
      </c>
      <c r="I669" s="116" t="s">
        <v>352</v>
      </c>
      <c r="J669" s="116" t="s">
        <v>346</v>
      </c>
      <c r="K669" s="116">
        <v>25</v>
      </c>
      <c r="L669" s="116">
        <v>5</v>
      </c>
      <c r="M669" s="116" t="s">
        <v>489</v>
      </c>
      <c r="N669" s="116" t="s">
        <v>378</v>
      </c>
      <c r="O669"/>
      <c r="P669" s="116" t="s">
        <v>353</v>
      </c>
      <c r="Q669" s="137" t="s">
        <v>349</v>
      </c>
      <c r="R669" s="137">
        <v>12</v>
      </c>
      <c r="S669" s="135">
        <v>12</v>
      </c>
      <c r="T669" s="135" t="s">
        <v>378</v>
      </c>
      <c r="U669" s="136" t="s">
        <v>377</v>
      </c>
      <c r="V669" s="136" t="s">
        <v>349</v>
      </c>
      <c r="W669" s="136" t="s">
        <v>349</v>
      </c>
      <c r="X669" s="136" t="s">
        <v>349</v>
      </c>
      <c r="Y669" s="136"/>
    </row>
    <row r="670" spans="1:25" ht="15.75" customHeight="1">
      <c r="A670" s="116" t="s">
        <v>612</v>
      </c>
      <c r="B670" s="116" t="s">
        <v>726</v>
      </c>
      <c r="C670" s="116" t="s">
        <v>3398</v>
      </c>
      <c r="D670" t="s">
        <v>742</v>
      </c>
      <c r="E670" s="182" t="s">
        <v>3399</v>
      </c>
      <c r="F670" s="121" t="s">
        <v>2042</v>
      </c>
      <c r="G670" s="121" t="s">
        <v>376</v>
      </c>
      <c r="H670" s="116">
        <v>280</v>
      </c>
      <c r="I670" s="116" t="s">
        <v>352</v>
      </c>
      <c r="J670" s="116" t="s">
        <v>346</v>
      </c>
      <c r="K670" s="116">
        <v>25</v>
      </c>
      <c r="L670" s="116">
        <v>5</v>
      </c>
      <c r="M670" s="116" t="s">
        <v>489</v>
      </c>
      <c r="N670" s="116" t="s">
        <v>378</v>
      </c>
      <c r="O670"/>
      <c r="P670" s="116" t="s">
        <v>353</v>
      </c>
      <c r="Q670" s="137" t="s">
        <v>349</v>
      </c>
      <c r="R670" s="137">
        <v>12</v>
      </c>
      <c r="S670" s="135">
        <v>12</v>
      </c>
      <c r="T670" s="135" t="s">
        <v>377</v>
      </c>
      <c r="U670" s="136" t="s">
        <v>377</v>
      </c>
      <c r="V670" s="136" t="s">
        <v>349</v>
      </c>
      <c r="W670" s="136" t="s">
        <v>349</v>
      </c>
      <c r="X670" s="136" t="s">
        <v>349</v>
      </c>
      <c r="Y670" s="136"/>
    </row>
    <row r="671" spans="1:25" ht="15.75" customHeight="1">
      <c r="A671" s="116" t="s">
        <v>612</v>
      </c>
      <c r="B671" s="116" t="s">
        <v>726</v>
      </c>
      <c r="C671" s="116" t="s">
        <v>3400</v>
      </c>
      <c r="D671"/>
      <c r="E671" s="182" t="s">
        <v>3401</v>
      </c>
      <c r="F671" s="121" t="s">
        <v>2042</v>
      </c>
      <c r="G671" s="121" t="s">
        <v>2202</v>
      </c>
      <c r="H671" s="116">
        <v>280</v>
      </c>
      <c r="I671" s="116" t="s">
        <v>352</v>
      </c>
      <c r="J671" s="116" t="s">
        <v>346</v>
      </c>
      <c r="K671" s="116">
        <v>25</v>
      </c>
      <c r="L671" s="116">
        <v>5</v>
      </c>
      <c r="M671" s="116" t="s">
        <v>489</v>
      </c>
      <c r="N671" s="116" t="s">
        <v>378</v>
      </c>
      <c r="O671" t="s">
        <v>489</v>
      </c>
      <c r="P671" s="116" t="s">
        <v>379</v>
      </c>
      <c r="Q671" s="116" t="s">
        <v>349</v>
      </c>
      <c r="R671" s="137">
        <v>12</v>
      </c>
      <c r="S671" s="135">
        <v>12</v>
      </c>
      <c r="T671" s="135" t="s">
        <v>378</v>
      </c>
      <c r="U671" s="136" t="s">
        <v>377</v>
      </c>
      <c r="V671" s="136" t="s">
        <v>349</v>
      </c>
      <c r="W671" s="136" t="s">
        <v>349</v>
      </c>
      <c r="X671" s="136" t="s">
        <v>349</v>
      </c>
      <c r="Y671" s="136"/>
    </row>
    <row r="672" spans="1:25" ht="15.75" customHeight="1">
      <c r="A672" s="116" t="s">
        <v>612</v>
      </c>
      <c r="B672" s="116" t="s">
        <v>726</v>
      </c>
      <c r="C672" s="116" t="s">
        <v>3402</v>
      </c>
      <c r="D672" t="s">
        <v>743</v>
      </c>
      <c r="E672" s="182" t="s">
        <v>3403</v>
      </c>
      <c r="F672" s="121" t="s">
        <v>2042</v>
      </c>
      <c r="G672" s="121" t="s">
        <v>617</v>
      </c>
      <c r="H672" s="116">
        <v>280</v>
      </c>
      <c r="I672" s="116" t="s">
        <v>352</v>
      </c>
      <c r="J672" s="116" t="s">
        <v>346</v>
      </c>
      <c r="K672" s="116">
        <v>25</v>
      </c>
      <c r="L672" s="116">
        <v>3</v>
      </c>
      <c r="M672" s="116" t="s">
        <v>489</v>
      </c>
      <c r="N672" s="116" t="s">
        <v>378</v>
      </c>
      <c r="O672" t="s">
        <v>489</v>
      </c>
      <c r="P672" s="116" t="s">
        <v>3059</v>
      </c>
      <c r="Q672" s="137" t="s">
        <v>349</v>
      </c>
      <c r="R672" s="137">
        <v>12</v>
      </c>
      <c r="S672" s="135">
        <v>12</v>
      </c>
      <c r="T672" s="135" t="s">
        <v>378</v>
      </c>
      <c r="U672" s="136" t="s">
        <v>489</v>
      </c>
      <c r="V672" s="136" t="s">
        <v>349</v>
      </c>
      <c r="W672" s="136" t="s">
        <v>349</v>
      </c>
      <c r="X672" s="136" t="s">
        <v>349</v>
      </c>
      <c r="Y672" s="136"/>
    </row>
    <row r="673" spans="1:25" ht="15.75" customHeight="1">
      <c r="A673" s="116" t="s">
        <v>612</v>
      </c>
      <c r="B673" s="116" t="s">
        <v>726</v>
      </c>
      <c r="C673" s="116" t="s">
        <v>3404</v>
      </c>
      <c r="D673" t="s">
        <v>744</v>
      </c>
      <c r="E673" s="182" t="s">
        <v>3405</v>
      </c>
      <c r="F673" s="121" t="s">
        <v>2042</v>
      </c>
      <c r="G673" s="121" t="s">
        <v>617</v>
      </c>
      <c r="H673" s="116">
        <v>420</v>
      </c>
      <c r="I673" s="116" t="s">
        <v>352</v>
      </c>
      <c r="J673" s="116" t="s">
        <v>346</v>
      </c>
      <c r="K673" s="116">
        <v>25</v>
      </c>
      <c r="L673" s="116">
        <v>3</v>
      </c>
      <c r="M673" s="116" t="s">
        <v>489</v>
      </c>
      <c r="N673" s="116" t="s">
        <v>378</v>
      </c>
      <c r="O673" t="s">
        <v>489</v>
      </c>
      <c r="P673" s="116" t="s">
        <v>3059</v>
      </c>
      <c r="Q673" s="137" t="s">
        <v>349</v>
      </c>
      <c r="R673" s="137">
        <v>12</v>
      </c>
      <c r="S673" s="135">
        <v>12</v>
      </c>
      <c r="T673" s="135" t="s">
        <v>378</v>
      </c>
      <c r="U673" s="136" t="s">
        <v>489</v>
      </c>
      <c r="V673" s="136" t="s">
        <v>349</v>
      </c>
      <c r="W673" s="136" t="s">
        <v>349</v>
      </c>
      <c r="X673" s="136" t="s">
        <v>349</v>
      </c>
      <c r="Y673" s="136"/>
    </row>
    <row r="674" spans="1:25" ht="15.75" customHeight="1">
      <c r="A674" s="116" t="s">
        <v>612</v>
      </c>
      <c r="B674" s="116" t="s">
        <v>726</v>
      </c>
      <c r="C674" s="116" t="s">
        <v>3406</v>
      </c>
      <c r="D674" t="s">
        <v>745</v>
      </c>
      <c r="E674" s="182" t="s">
        <v>3407</v>
      </c>
      <c r="F674" s="121" t="s">
        <v>2042</v>
      </c>
      <c r="G674" s="121" t="s">
        <v>617</v>
      </c>
      <c r="H674" s="116">
        <v>420</v>
      </c>
      <c r="I674" s="116" t="s">
        <v>352</v>
      </c>
      <c r="J674" s="116" t="s">
        <v>346</v>
      </c>
      <c r="K674" s="116">
        <v>25</v>
      </c>
      <c r="L674" s="116">
        <v>3</v>
      </c>
      <c r="M674" s="116" t="s">
        <v>489</v>
      </c>
      <c r="N674" s="116" t="s">
        <v>378</v>
      </c>
      <c r="O674" t="s">
        <v>489</v>
      </c>
      <c r="P674" s="116" t="s">
        <v>3059</v>
      </c>
      <c r="Q674" s="137" t="s">
        <v>349</v>
      </c>
      <c r="R674" s="137">
        <v>12</v>
      </c>
      <c r="S674" s="135">
        <v>12</v>
      </c>
      <c r="T674" s="135" t="s">
        <v>378</v>
      </c>
      <c r="U674" s="136" t="s">
        <v>489</v>
      </c>
      <c r="V674" s="136" t="s">
        <v>349</v>
      </c>
      <c r="W674" s="136" t="s">
        <v>349</v>
      </c>
      <c r="X674" s="136" t="s">
        <v>349</v>
      </c>
      <c r="Y674" s="136"/>
    </row>
    <row r="675" spans="1:25" ht="15.75" customHeight="1">
      <c r="A675" s="116" t="s">
        <v>612</v>
      </c>
      <c r="B675" s="116" t="s">
        <v>726</v>
      </c>
      <c r="C675" s="116" t="s">
        <v>3408</v>
      </c>
      <c r="D675" t="s">
        <v>746</v>
      </c>
      <c r="E675" s="182" t="s">
        <v>3409</v>
      </c>
      <c r="F675" s="121" t="s">
        <v>2042</v>
      </c>
      <c r="G675" s="121" t="s">
        <v>617</v>
      </c>
      <c r="H675" s="116">
        <v>420</v>
      </c>
      <c r="I675" s="116" t="s">
        <v>352</v>
      </c>
      <c r="J675" s="116" t="s">
        <v>346</v>
      </c>
      <c r="K675" s="116">
        <v>25</v>
      </c>
      <c r="L675" s="116">
        <v>3</v>
      </c>
      <c r="M675" s="116" t="s">
        <v>489</v>
      </c>
      <c r="N675" s="116" t="s">
        <v>378</v>
      </c>
      <c r="O675" t="s">
        <v>489</v>
      </c>
      <c r="P675" s="116" t="s">
        <v>3059</v>
      </c>
      <c r="Q675" s="137" t="s">
        <v>349</v>
      </c>
      <c r="R675" s="137">
        <v>12</v>
      </c>
      <c r="S675" s="135">
        <v>12</v>
      </c>
      <c r="T675" s="135" t="s">
        <v>378</v>
      </c>
      <c r="U675" s="136" t="s">
        <v>489</v>
      </c>
      <c r="V675" s="136" t="s">
        <v>349</v>
      </c>
      <c r="W675" s="136" t="s">
        <v>349</v>
      </c>
      <c r="X675" s="136" t="s">
        <v>349</v>
      </c>
      <c r="Y675" s="136"/>
    </row>
    <row r="676" spans="1:25" ht="15.75" customHeight="1">
      <c r="A676" s="116" t="s">
        <v>612</v>
      </c>
      <c r="B676" s="116" t="s">
        <v>726</v>
      </c>
      <c r="C676" s="116" t="s">
        <v>3410</v>
      </c>
      <c r="D676" t="s">
        <v>747</v>
      </c>
      <c r="E676" s="182" t="s">
        <v>3411</v>
      </c>
      <c r="F676" s="121" t="s">
        <v>2042</v>
      </c>
      <c r="G676" s="121" t="s">
        <v>617</v>
      </c>
      <c r="H676" s="116">
        <v>420</v>
      </c>
      <c r="I676" s="116" t="s">
        <v>352</v>
      </c>
      <c r="J676" s="116" t="s">
        <v>346</v>
      </c>
      <c r="K676" s="116">
        <v>25</v>
      </c>
      <c r="L676" s="116">
        <v>3</v>
      </c>
      <c r="M676" s="116" t="s">
        <v>489</v>
      </c>
      <c r="N676" s="116" t="s">
        <v>378</v>
      </c>
      <c r="O676" t="s">
        <v>489</v>
      </c>
      <c r="P676" s="116" t="s">
        <v>3059</v>
      </c>
      <c r="Q676" s="137" t="s">
        <v>349</v>
      </c>
      <c r="R676" s="137">
        <v>12</v>
      </c>
      <c r="S676" s="135">
        <v>12</v>
      </c>
      <c r="T676" s="135" t="s">
        <v>378</v>
      </c>
      <c r="U676" s="136" t="s">
        <v>489</v>
      </c>
      <c r="V676" s="136" t="s">
        <v>349</v>
      </c>
      <c r="W676" s="136" t="s">
        <v>349</v>
      </c>
      <c r="X676" s="136" t="s">
        <v>349</v>
      </c>
      <c r="Y676" s="136"/>
    </row>
    <row r="677" spans="1:25" ht="15.75" customHeight="1">
      <c r="A677" s="116" t="s">
        <v>612</v>
      </c>
      <c r="B677" s="116" t="s">
        <v>503</v>
      </c>
      <c r="C677" s="116" t="s">
        <v>3412</v>
      </c>
      <c r="D677" t="s">
        <v>748</v>
      </c>
      <c r="E677" s="182" t="s">
        <v>3413</v>
      </c>
      <c r="F677" s="121" t="s">
        <v>2042</v>
      </c>
      <c r="G677" s="121" t="s">
        <v>2439</v>
      </c>
      <c r="H677" s="116">
        <v>280</v>
      </c>
      <c r="I677" s="116" t="s">
        <v>352</v>
      </c>
      <c r="J677" s="116" t="s">
        <v>346</v>
      </c>
      <c r="K677" s="116">
        <v>25</v>
      </c>
      <c r="L677" s="116">
        <v>7.5</v>
      </c>
      <c r="M677" s="116" t="s">
        <v>489</v>
      </c>
      <c r="N677" s="116" t="s">
        <v>378</v>
      </c>
      <c r="O677"/>
      <c r="P677" s="116" t="s">
        <v>2043</v>
      </c>
      <c r="Q677" s="137" t="s">
        <v>349</v>
      </c>
      <c r="R677" s="137">
        <v>12</v>
      </c>
      <c r="S677" s="135">
        <v>12</v>
      </c>
      <c r="T677" s="135" t="s">
        <v>378</v>
      </c>
      <c r="U677" s="136" t="s">
        <v>377</v>
      </c>
      <c r="V677" s="136" t="s">
        <v>349</v>
      </c>
      <c r="W677" s="136" t="s">
        <v>349</v>
      </c>
      <c r="X677" s="136" t="s">
        <v>349</v>
      </c>
      <c r="Y677" s="136"/>
    </row>
    <row r="678" spans="1:25" ht="15.75" customHeight="1">
      <c r="A678" s="116" t="s">
        <v>612</v>
      </c>
      <c r="B678" s="116" t="s">
        <v>503</v>
      </c>
      <c r="C678" s="116" t="s">
        <v>3414</v>
      </c>
      <c r="D678"/>
      <c r="E678" s="182" t="s">
        <v>3415</v>
      </c>
      <c r="F678" s="121" t="s">
        <v>2042</v>
      </c>
      <c r="G678" s="121" t="s">
        <v>2202</v>
      </c>
      <c r="H678" s="116">
        <v>280</v>
      </c>
      <c r="I678" s="116" t="s">
        <v>345</v>
      </c>
      <c r="J678" s="116" t="s">
        <v>346</v>
      </c>
      <c r="K678" s="116">
        <v>25</v>
      </c>
      <c r="L678" s="116">
        <v>5</v>
      </c>
      <c r="M678" s="116" t="s">
        <v>489</v>
      </c>
      <c r="N678" s="116" t="s">
        <v>378</v>
      </c>
      <c r="O678" t="s">
        <v>489</v>
      </c>
      <c r="P678" s="116" t="s">
        <v>379</v>
      </c>
      <c r="Q678" s="116" t="s">
        <v>349</v>
      </c>
      <c r="R678" s="137">
        <v>12</v>
      </c>
      <c r="S678" s="135">
        <v>12</v>
      </c>
      <c r="T678" s="135" t="s">
        <v>378</v>
      </c>
      <c r="U678" s="136" t="s">
        <v>377</v>
      </c>
      <c r="V678" s="136" t="s">
        <v>349</v>
      </c>
      <c r="W678" s="136" t="s">
        <v>349</v>
      </c>
      <c r="X678" s="136" t="s">
        <v>349</v>
      </c>
      <c r="Y678" s="136"/>
    </row>
    <row r="679" spans="1:25" ht="15.75" customHeight="1">
      <c r="A679" s="116" t="s">
        <v>612</v>
      </c>
      <c r="B679" s="116" t="s">
        <v>503</v>
      </c>
      <c r="C679" s="116" t="s">
        <v>3416</v>
      </c>
      <c r="D679" t="s">
        <v>749</v>
      </c>
      <c r="E679" s="182" t="s">
        <v>3417</v>
      </c>
      <c r="F679" s="121" t="s">
        <v>2042</v>
      </c>
      <c r="G679" s="121" t="s">
        <v>376</v>
      </c>
      <c r="H679" s="116">
        <v>280</v>
      </c>
      <c r="I679" s="116" t="s">
        <v>345</v>
      </c>
      <c r="J679" s="116" t="s">
        <v>346</v>
      </c>
      <c r="K679" s="116">
        <v>25</v>
      </c>
      <c r="L679" s="116">
        <v>2</v>
      </c>
      <c r="M679" s="116" t="s">
        <v>489</v>
      </c>
      <c r="N679" s="116" t="s">
        <v>378</v>
      </c>
      <c r="O679"/>
      <c r="P679" s="116" t="s">
        <v>353</v>
      </c>
      <c r="Q679" s="137" t="s">
        <v>349</v>
      </c>
      <c r="R679" s="137">
        <v>12</v>
      </c>
      <c r="S679" s="135">
        <v>12</v>
      </c>
      <c r="T679" s="135" t="s">
        <v>378</v>
      </c>
      <c r="U679" s="136" t="s">
        <v>377</v>
      </c>
      <c r="V679" s="136" t="s">
        <v>349</v>
      </c>
      <c r="W679" s="136" t="s">
        <v>349</v>
      </c>
      <c r="X679" s="136" t="s">
        <v>349</v>
      </c>
      <c r="Y679" s="136"/>
    </row>
    <row r="680" spans="1:25" ht="15.75" customHeight="1">
      <c r="A680" s="116" t="s">
        <v>612</v>
      </c>
      <c r="B680" s="116" t="s">
        <v>503</v>
      </c>
      <c r="C680" s="116" t="s">
        <v>3418</v>
      </c>
      <c r="D680" t="s">
        <v>750</v>
      </c>
      <c r="E680" s="182" t="s">
        <v>3419</v>
      </c>
      <c r="F680" s="121" t="s">
        <v>2635</v>
      </c>
      <c r="G680" s="121" t="s">
        <v>511</v>
      </c>
      <c r="H680" s="116">
        <v>300</v>
      </c>
      <c r="I680" s="116" t="s">
        <v>352</v>
      </c>
      <c r="J680" s="116" t="s">
        <v>346</v>
      </c>
      <c r="K680" s="116">
        <v>25</v>
      </c>
      <c r="L680" s="116">
        <v>3</v>
      </c>
      <c r="M680" s="116" t="s">
        <v>489</v>
      </c>
      <c r="N680" s="116" t="s">
        <v>378</v>
      </c>
      <c r="O680"/>
      <c r="P680" s="116" t="s">
        <v>349</v>
      </c>
      <c r="Q680" s="137">
        <v>2.5</v>
      </c>
      <c r="R680" s="137">
        <v>12</v>
      </c>
      <c r="S680" s="135">
        <v>12</v>
      </c>
      <c r="T680" s="135" t="s">
        <v>378</v>
      </c>
      <c r="U680" s="136" t="s">
        <v>377</v>
      </c>
      <c r="V680" s="136" t="s">
        <v>349</v>
      </c>
      <c r="W680" s="136" t="s">
        <v>349</v>
      </c>
      <c r="X680" s="136" t="s">
        <v>349</v>
      </c>
      <c r="Y680" s="136"/>
    </row>
    <row r="681" spans="1:25" ht="15.75" customHeight="1">
      <c r="A681" s="116" t="s">
        <v>612</v>
      </c>
      <c r="B681" s="116" t="s">
        <v>503</v>
      </c>
      <c r="C681" s="116" t="s">
        <v>3420</v>
      </c>
      <c r="D681" t="s">
        <v>750</v>
      </c>
      <c r="E681" s="182" t="s">
        <v>3421</v>
      </c>
      <c r="F681" s="121" t="s">
        <v>2635</v>
      </c>
      <c r="G681" s="121" t="s">
        <v>511</v>
      </c>
      <c r="H681" s="116">
        <v>300</v>
      </c>
      <c r="I681" s="116" t="s">
        <v>352</v>
      </c>
      <c r="J681" s="116" t="s">
        <v>346</v>
      </c>
      <c r="K681" s="116">
        <v>25</v>
      </c>
      <c r="L681" s="116">
        <v>3</v>
      </c>
      <c r="M681" s="116" t="s">
        <v>489</v>
      </c>
      <c r="N681" s="116" t="s">
        <v>378</v>
      </c>
      <c r="O681"/>
      <c r="P681" s="116" t="s">
        <v>349</v>
      </c>
      <c r="Q681" s="137">
        <v>2.5</v>
      </c>
      <c r="R681" s="137">
        <v>12</v>
      </c>
      <c r="S681" s="135">
        <v>12</v>
      </c>
      <c r="T681" s="135" t="s">
        <v>378</v>
      </c>
      <c r="U681" s="136" t="s">
        <v>377</v>
      </c>
      <c r="V681" s="136" t="s">
        <v>349</v>
      </c>
      <c r="W681" s="136" t="s">
        <v>349</v>
      </c>
      <c r="X681" s="136" t="s">
        <v>349</v>
      </c>
      <c r="Y681" s="136"/>
    </row>
    <row r="682" spans="1:25" ht="15.75" customHeight="1">
      <c r="A682" s="116" t="s">
        <v>612</v>
      </c>
      <c r="B682" s="116" t="s">
        <v>503</v>
      </c>
      <c r="C682" s="116" t="s">
        <v>3422</v>
      </c>
      <c r="D682" t="s">
        <v>751</v>
      </c>
      <c r="E682" s="182" t="s">
        <v>3423</v>
      </c>
      <c r="F682" s="121" t="s">
        <v>2042</v>
      </c>
      <c r="G682" s="121" t="s">
        <v>376</v>
      </c>
      <c r="H682" s="116">
        <v>280</v>
      </c>
      <c r="I682" s="116" t="s">
        <v>345</v>
      </c>
      <c r="J682" s="116" t="s">
        <v>346</v>
      </c>
      <c r="K682" s="116">
        <v>25</v>
      </c>
      <c r="L682" s="116">
        <v>2</v>
      </c>
      <c r="M682" s="116" t="s">
        <v>489</v>
      </c>
      <c r="N682" s="116" t="s">
        <v>378</v>
      </c>
      <c r="O682"/>
      <c r="P682" s="116" t="s">
        <v>353</v>
      </c>
      <c r="Q682" s="137" t="s">
        <v>349</v>
      </c>
      <c r="R682" s="137">
        <v>12</v>
      </c>
      <c r="S682" s="135">
        <v>12</v>
      </c>
      <c r="T682" s="135" t="s">
        <v>378</v>
      </c>
      <c r="U682" s="136" t="s">
        <v>377</v>
      </c>
      <c r="V682" s="136" t="s">
        <v>349</v>
      </c>
      <c r="W682" s="136" t="s">
        <v>349</v>
      </c>
      <c r="X682" s="136" t="s">
        <v>349</v>
      </c>
      <c r="Y682" s="136"/>
    </row>
    <row r="683" spans="1:25" ht="15.75" customHeight="1">
      <c r="A683" s="116" t="s">
        <v>612</v>
      </c>
      <c r="B683" s="116" t="s">
        <v>503</v>
      </c>
      <c r="C683" s="116" t="s">
        <v>3424</v>
      </c>
      <c r="D683" s="66" t="s">
        <v>752</v>
      </c>
      <c r="E683" s="182" t="s">
        <v>3425</v>
      </c>
      <c r="F683" s="121" t="s">
        <v>2042</v>
      </c>
      <c r="G683" s="121" t="s">
        <v>376</v>
      </c>
      <c r="H683" s="116">
        <v>280</v>
      </c>
      <c r="I683" s="116" t="s">
        <v>345</v>
      </c>
      <c r="J683" s="116" t="s">
        <v>346</v>
      </c>
      <c r="K683" s="116">
        <v>25</v>
      </c>
      <c r="L683" s="116">
        <v>2</v>
      </c>
      <c r="M683" s="116" t="s">
        <v>489</v>
      </c>
      <c r="N683" s="116" t="s">
        <v>378</v>
      </c>
      <c r="O683"/>
      <c r="P683" s="116" t="s">
        <v>353</v>
      </c>
      <c r="Q683" s="137" t="s">
        <v>349</v>
      </c>
      <c r="R683" s="137">
        <v>12</v>
      </c>
      <c r="S683" s="135">
        <v>12</v>
      </c>
      <c r="T683" s="135" t="s">
        <v>378</v>
      </c>
      <c r="U683" s="136" t="s">
        <v>377</v>
      </c>
      <c r="V683" s="136" t="s">
        <v>349</v>
      </c>
      <c r="W683" s="136" t="s">
        <v>349</v>
      </c>
      <c r="X683" s="136" t="s">
        <v>349</v>
      </c>
      <c r="Y683" s="136"/>
    </row>
    <row r="684" spans="1:25" ht="15.75" customHeight="1">
      <c r="A684" s="116" t="s">
        <v>612</v>
      </c>
      <c r="B684" s="116" t="s">
        <v>503</v>
      </c>
      <c r="C684" s="116" t="s">
        <v>3426</v>
      </c>
      <c r="D684"/>
      <c r="E684" s="182" t="s">
        <v>3427</v>
      </c>
      <c r="F684" s="121" t="s">
        <v>2635</v>
      </c>
      <c r="G684" s="121" t="s">
        <v>521</v>
      </c>
      <c r="H684" s="116">
        <v>280</v>
      </c>
      <c r="I684" s="116" t="s">
        <v>345</v>
      </c>
      <c r="J684" s="116" t="s">
        <v>346</v>
      </c>
      <c r="K684" s="116">
        <v>25</v>
      </c>
      <c r="L684" s="116">
        <v>5</v>
      </c>
      <c r="M684" s="116" t="s">
        <v>489</v>
      </c>
      <c r="N684" s="116" t="s">
        <v>378</v>
      </c>
      <c r="O684"/>
      <c r="P684" s="116" t="s">
        <v>349</v>
      </c>
      <c r="Q684" s="137" t="s">
        <v>349</v>
      </c>
      <c r="R684" s="137">
        <v>12</v>
      </c>
      <c r="S684" s="135">
        <v>12</v>
      </c>
      <c r="T684" s="135" t="s">
        <v>378</v>
      </c>
      <c r="U684" s="136" t="s">
        <v>377</v>
      </c>
      <c r="V684" s="136" t="s">
        <v>349</v>
      </c>
      <c r="W684" s="136" t="s">
        <v>349</v>
      </c>
      <c r="X684" s="136" t="s">
        <v>349</v>
      </c>
      <c r="Y684" s="136"/>
    </row>
    <row r="685" spans="1:25" ht="15.75" customHeight="1">
      <c r="A685" s="116" t="s">
        <v>612</v>
      </c>
      <c r="B685" s="116" t="s">
        <v>503</v>
      </c>
      <c r="C685" s="116" t="s">
        <v>3428</v>
      </c>
      <c r="D685" t="s">
        <v>753</v>
      </c>
      <c r="E685" s="182" t="s">
        <v>3429</v>
      </c>
      <c r="F685" s="121" t="s">
        <v>2042</v>
      </c>
      <c r="G685" s="121" t="s">
        <v>376</v>
      </c>
      <c r="H685" s="116">
        <v>420</v>
      </c>
      <c r="I685" s="116" t="s">
        <v>345</v>
      </c>
      <c r="J685" s="116" t="s">
        <v>346</v>
      </c>
      <c r="K685" s="116">
        <v>25</v>
      </c>
      <c r="L685" s="116">
        <v>3</v>
      </c>
      <c r="M685" s="116" t="s">
        <v>489</v>
      </c>
      <c r="N685" s="116" t="s">
        <v>378</v>
      </c>
      <c r="O685"/>
      <c r="P685" s="116" t="s">
        <v>353</v>
      </c>
      <c r="Q685" s="137" t="s">
        <v>349</v>
      </c>
      <c r="R685" s="137">
        <v>12</v>
      </c>
      <c r="S685" s="135">
        <v>12</v>
      </c>
      <c r="T685" s="135" t="s">
        <v>378</v>
      </c>
      <c r="U685" s="136" t="s">
        <v>377</v>
      </c>
      <c r="V685" s="136" t="s">
        <v>349</v>
      </c>
      <c r="W685" s="136" t="s">
        <v>349</v>
      </c>
      <c r="X685" s="136" t="s">
        <v>349</v>
      </c>
      <c r="Y685" s="136"/>
    </row>
    <row r="686" spans="1:25" ht="15.75" customHeight="1">
      <c r="A686" s="116" t="s">
        <v>612</v>
      </c>
      <c r="B686" s="116" t="s">
        <v>503</v>
      </c>
      <c r="C686" s="116" t="s">
        <v>3430</v>
      </c>
      <c r="D686" t="s">
        <v>754</v>
      </c>
      <c r="E686" s="182" t="s">
        <v>3431</v>
      </c>
      <c r="F686" s="121" t="s">
        <v>2042</v>
      </c>
      <c r="G686" s="121" t="s">
        <v>617</v>
      </c>
      <c r="H686" s="116">
        <v>420</v>
      </c>
      <c r="I686" s="116" t="s">
        <v>345</v>
      </c>
      <c r="J686" s="116" t="s">
        <v>346</v>
      </c>
      <c r="K686" s="116">
        <v>25</v>
      </c>
      <c r="L686" s="116">
        <v>3</v>
      </c>
      <c r="M686" s="116" t="s">
        <v>489</v>
      </c>
      <c r="N686" s="116" t="s">
        <v>378</v>
      </c>
      <c r="O686" t="s">
        <v>489</v>
      </c>
      <c r="P686" s="116" t="s">
        <v>3059</v>
      </c>
      <c r="Q686" s="137" t="s">
        <v>349</v>
      </c>
      <c r="R686" s="137">
        <v>12</v>
      </c>
      <c r="S686" s="135">
        <v>12</v>
      </c>
      <c r="T686" s="135" t="s">
        <v>378</v>
      </c>
      <c r="U686" s="136" t="s">
        <v>489</v>
      </c>
      <c r="V686" s="136" t="s">
        <v>349</v>
      </c>
      <c r="W686" s="136" t="s">
        <v>349</v>
      </c>
      <c r="X686" s="136" t="s">
        <v>349</v>
      </c>
      <c r="Y686" s="136"/>
    </row>
    <row r="687" spans="1:25" ht="15.75" customHeight="1">
      <c r="A687" s="116" t="s">
        <v>612</v>
      </c>
      <c r="B687" s="116" t="s">
        <v>503</v>
      </c>
      <c r="C687" s="116" t="s">
        <v>3432</v>
      </c>
      <c r="D687" t="s">
        <v>755</v>
      </c>
      <c r="E687" s="182" t="s">
        <v>3433</v>
      </c>
      <c r="F687" s="121" t="s">
        <v>2042</v>
      </c>
      <c r="G687" s="121" t="s">
        <v>617</v>
      </c>
      <c r="H687" s="116">
        <v>420</v>
      </c>
      <c r="I687" s="116" t="s">
        <v>345</v>
      </c>
      <c r="J687" s="116" t="s">
        <v>346</v>
      </c>
      <c r="K687" s="116">
        <v>25</v>
      </c>
      <c r="L687" s="116">
        <v>3</v>
      </c>
      <c r="M687" s="116" t="s">
        <v>489</v>
      </c>
      <c r="N687" s="116" t="s">
        <v>378</v>
      </c>
      <c r="O687" t="s">
        <v>489</v>
      </c>
      <c r="P687" s="116" t="s">
        <v>3059</v>
      </c>
      <c r="Q687" s="137" t="s">
        <v>349</v>
      </c>
      <c r="R687" s="137">
        <v>12</v>
      </c>
      <c r="S687" s="135">
        <v>12</v>
      </c>
      <c r="T687" s="135" t="s">
        <v>378</v>
      </c>
      <c r="U687" s="136" t="s">
        <v>489</v>
      </c>
      <c r="V687" s="136" t="s">
        <v>349</v>
      </c>
      <c r="W687" s="136" t="s">
        <v>349</v>
      </c>
      <c r="X687" s="136" t="s">
        <v>349</v>
      </c>
      <c r="Y687" s="136"/>
    </row>
    <row r="688" spans="1:25" ht="15.75" customHeight="1">
      <c r="A688" s="116" t="s">
        <v>612</v>
      </c>
      <c r="B688" s="116" t="s">
        <v>503</v>
      </c>
      <c r="C688" s="116" t="s">
        <v>3434</v>
      </c>
      <c r="D688" t="s">
        <v>756</v>
      </c>
      <c r="E688" s="182" t="s">
        <v>3435</v>
      </c>
      <c r="F688" s="121" t="s">
        <v>2042</v>
      </c>
      <c r="G688" s="121" t="s">
        <v>617</v>
      </c>
      <c r="H688" s="116">
        <v>420</v>
      </c>
      <c r="I688" s="116" t="s">
        <v>345</v>
      </c>
      <c r="J688" s="116" t="s">
        <v>346</v>
      </c>
      <c r="K688" s="116">
        <v>25</v>
      </c>
      <c r="L688" s="116">
        <v>3</v>
      </c>
      <c r="M688" s="116" t="s">
        <v>489</v>
      </c>
      <c r="N688" s="116" t="s">
        <v>378</v>
      </c>
      <c r="O688" t="s">
        <v>489</v>
      </c>
      <c r="P688" s="116" t="s">
        <v>3059</v>
      </c>
      <c r="Q688" s="137" t="s">
        <v>349</v>
      </c>
      <c r="R688" s="137">
        <v>12</v>
      </c>
      <c r="S688" s="135">
        <v>12</v>
      </c>
      <c r="T688" s="135" t="s">
        <v>378</v>
      </c>
      <c r="U688" s="136" t="s">
        <v>489</v>
      </c>
      <c r="V688" s="136" t="s">
        <v>349</v>
      </c>
      <c r="W688" s="136" t="s">
        <v>349</v>
      </c>
      <c r="X688" s="136" t="s">
        <v>349</v>
      </c>
      <c r="Y688" s="136"/>
    </row>
    <row r="689" spans="1:25" ht="15.75" customHeight="1">
      <c r="A689" s="116" t="s">
        <v>612</v>
      </c>
      <c r="B689" s="116" t="s">
        <v>503</v>
      </c>
      <c r="C689" s="116" t="s">
        <v>3436</v>
      </c>
      <c r="D689"/>
      <c r="E689" s="182" t="s">
        <v>3437</v>
      </c>
      <c r="F689" s="121" t="s">
        <v>2042</v>
      </c>
      <c r="G689" s="121" t="s">
        <v>2202</v>
      </c>
      <c r="H689" s="116">
        <v>420</v>
      </c>
      <c r="I689" s="116" t="s">
        <v>352</v>
      </c>
      <c r="J689" s="116" t="s">
        <v>346</v>
      </c>
      <c r="K689" s="116">
        <v>25</v>
      </c>
      <c r="L689" s="116">
        <v>5</v>
      </c>
      <c r="M689" s="116" t="s">
        <v>489</v>
      </c>
      <c r="N689" s="116" t="s">
        <v>378</v>
      </c>
      <c r="O689" t="s">
        <v>489</v>
      </c>
      <c r="P689" s="116" t="s">
        <v>379</v>
      </c>
      <c r="Q689" s="116" t="s">
        <v>349</v>
      </c>
      <c r="R689" s="137">
        <v>12</v>
      </c>
      <c r="S689" s="135">
        <v>12</v>
      </c>
      <c r="T689" s="135" t="s">
        <v>378</v>
      </c>
      <c r="U689" s="136" t="s">
        <v>377</v>
      </c>
      <c r="V689" s="136" t="s">
        <v>349</v>
      </c>
      <c r="W689" s="136" t="s">
        <v>349</v>
      </c>
      <c r="X689" s="136" t="s">
        <v>349</v>
      </c>
      <c r="Y689" s="136"/>
    </row>
    <row r="690" spans="1:25" ht="15.75" customHeight="1">
      <c r="A690" s="116" t="s">
        <v>612</v>
      </c>
      <c r="B690" s="116" t="s">
        <v>503</v>
      </c>
      <c r="C690" s="116" t="s">
        <v>3438</v>
      </c>
      <c r="D690" t="s">
        <v>757</v>
      </c>
      <c r="E690" s="182" t="s">
        <v>3439</v>
      </c>
      <c r="F690" s="121" t="s">
        <v>2042</v>
      </c>
      <c r="G690" s="121" t="s">
        <v>617</v>
      </c>
      <c r="H690" s="116">
        <v>420</v>
      </c>
      <c r="I690" s="116" t="s">
        <v>352</v>
      </c>
      <c r="J690" s="116" t="s">
        <v>346</v>
      </c>
      <c r="K690" s="116">
        <v>25</v>
      </c>
      <c r="L690" s="116">
        <v>3</v>
      </c>
      <c r="M690" s="116" t="s">
        <v>489</v>
      </c>
      <c r="N690" s="116" t="s">
        <v>378</v>
      </c>
      <c r="O690" t="s">
        <v>489</v>
      </c>
      <c r="P690" s="116" t="s">
        <v>3059</v>
      </c>
      <c r="Q690" s="137" t="s">
        <v>349</v>
      </c>
      <c r="R690" s="137">
        <v>12</v>
      </c>
      <c r="S690" s="135">
        <v>12</v>
      </c>
      <c r="T690" s="135" t="s">
        <v>378</v>
      </c>
      <c r="U690" s="136" t="s">
        <v>489</v>
      </c>
      <c r="V690" s="136" t="s">
        <v>349</v>
      </c>
      <c r="W690" s="136" t="s">
        <v>349</v>
      </c>
      <c r="X690" s="136" t="s">
        <v>349</v>
      </c>
      <c r="Y690" s="136"/>
    </row>
    <row r="691" spans="1:25" ht="15.75" customHeight="1">
      <c r="A691" s="116" t="s">
        <v>612</v>
      </c>
      <c r="B691" s="116" t="s">
        <v>503</v>
      </c>
      <c r="C691" s="116" t="s">
        <v>3440</v>
      </c>
      <c r="D691"/>
      <c r="E691" s="182" t="s">
        <v>3441</v>
      </c>
      <c r="F691" s="121" t="s">
        <v>2668</v>
      </c>
      <c r="G691" s="121" t="s">
        <v>2895</v>
      </c>
      <c r="H691" s="116">
        <v>420</v>
      </c>
      <c r="I691" s="116" t="s">
        <v>352</v>
      </c>
      <c r="J691" s="116" t="s">
        <v>346</v>
      </c>
      <c r="K691" s="116">
        <v>25</v>
      </c>
      <c r="L691" s="116">
        <v>2</v>
      </c>
      <c r="M691" s="116" t="s">
        <v>489</v>
      </c>
      <c r="N691" s="116" t="s">
        <v>378</v>
      </c>
      <c r="O691"/>
      <c r="P691" s="116" t="s">
        <v>2195</v>
      </c>
      <c r="Q691" s="137" t="s">
        <v>349</v>
      </c>
      <c r="R691" s="137">
        <v>12</v>
      </c>
      <c r="S691" s="135">
        <v>12</v>
      </c>
      <c r="T691" s="135" t="s">
        <v>378</v>
      </c>
      <c r="U691" s="136" t="s">
        <v>377</v>
      </c>
      <c r="V691" s="136" t="s">
        <v>349</v>
      </c>
      <c r="W691" s="136" t="s">
        <v>349</v>
      </c>
      <c r="X691" s="136" t="s">
        <v>349</v>
      </c>
      <c r="Y691" s="136"/>
    </row>
    <row r="692" spans="1:25" ht="15.75" customHeight="1">
      <c r="A692" s="116" t="s">
        <v>612</v>
      </c>
      <c r="B692" s="116" t="s">
        <v>387</v>
      </c>
      <c r="C692" s="116" t="s">
        <v>3442</v>
      </c>
      <c r="D692" t="s">
        <v>758</v>
      </c>
      <c r="E692" s="182" t="s">
        <v>3443</v>
      </c>
      <c r="F692" s="121" t="s">
        <v>2042</v>
      </c>
      <c r="G692" s="121" t="s">
        <v>2439</v>
      </c>
      <c r="H692" s="116">
        <v>120</v>
      </c>
      <c r="I692" s="116" t="s">
        <v>345</v>
      </c>
      <c r="J692" s="116" t="s">
        <v>346</v>
      </c>
      <c r="K692" s="116">
        <v>25</v>
      </c>
      <c r="L692" s="116">
        <v>2</v>
      </c>
      <c r="M692" s="116" t="s">
        <v>489</v>
      </c>
      <c r="N692" s="116" t="s">
        <v>378</v>
      </c>
      <c r="O692"/>
      <c r="P692" s="116" t="s">
        <v>2043</v>
      </c>
      <c r="Q692" s="137" t="s">
        <v>349</v>
      </c>
      <c r="R692" s="137">
        <v>2</v>
      </c>
      <c r="S692" s="135">
        <v>36</v>
      </c>
      <c r="T692" s="135" t="s">
        <v>347</v>
      </c>
      <c r="U692" s="136" t="s">
        <v>347</v>
      </c>
      <c r="V692" s="136" t="s">
        <v>349</v>
      </c>
      <c r="W692" s="136" t="s">
        <v>349</v>
      </c>
      <c r="X692" s="136" t="s">
        <v>349</v>
      </c>
      <c r="Y692" s="136"/>
    </row>
    <row r="693" spans="1:25" ht="15.75" customHeight="1">
      <c r="A693" s="116" t="s">
        <v>612</v>
      </c>
      <c r="B693" s="116" t="s">
        <v>387</v>
      </c>
      <c r="C693" s="116" t="s">
        <v>3444</v>
      </c>
      <c r="D693" t="s">
        <v>759</v>
      </c>
      <c r="E693" s="182" t="s">
        <v>3445</v>
      </c>
      <c r="F693" s="121" t="s">
        <v>2042</v>
      </c>
      <c r="G693" s="121" t="s">
        <v>376</v>
      </c>
      <c r="H693" s="116">
        <v>280</v>
      </c>
      <c r="I693" s="116" t="s">
        <v>352</v>
      </c>
      <c r="J693" s="116" t="s">
        <v>346</v>
      </c>
      <c r="K693" s="116">
        <v>25</v>
      </c>
      <c r="L693" s="116">
        <v>7.5</v>
      </c>
      <c r="M693" s="116" t="s">
        <v>489</v>
      </c>
      <c r="N693" s="116" t="s">
        <v>378</v>
      </c>
      <c r="O693"/>
      <c r="P693" s="116" t="s">
        <v>353</v>
      </c>
      <c r="Q693" s="137" t="s">
        <v>349</v>
      </c>
      <c r="R693" s="137">
        <v>12</v>
      </c>
      <c r="S693" s="135"/>
      <c r="T693" s="135" t="s">
        <v>347</v>
      </c>
      <c r="U693" s="136" t="s">
        <v>347</v>
      </c>
      <c r="V693" s="136" t="s">
        <v>349</v>
      </c>
      <c r="W693" s="136" t="s">
        <v>349</v>
      </c>
      <c r="X693" s="136" t="s">
        <v>349</v>
      </c>
      <c r="Y693" s="136"/>
    </row>
    <row r="694" spans="1:25" ht="15.75" customHeight="1">
      <c r="A694" s="116" t="s">
        <v>612</v>
      </c>
      <c r="B694" s="116" t="s">
        <v>370</v>
      </c>
      <c r="C694" s="116" t="s">
        <v>3446</v>
      </c>
      <c r="D694"/>
      <c r="E694" s="182" t="s">
        <v>3447</v>
      </c>
      <c r="F694" s="121" t="s">
        <v>2042</v>
      </c>
      <c r="G694" s="121" t="s">
        <v>2900</v>
      </c>
      <c r="H694" s="116">
        <v>280</v>
      </c>
      <c r="I694" s="116" t="s">
        <v>352</v>
      </c>
      <c r="J694" s="116" t="s">
        <v>346</v>
      </c>
      <c r="K694" s="116">
        <v>25</v>
      </c>
      <c r="L694" s="116">
        <v>2</v>
      </c>
      <c r="M694" s="116" t="s">
        <v>489</v>
      </c>
      <c r="N694" s="116" t="s">
        <v>378</v>
      </c>
      <c r="O694" t="s">
        <v>489</v>
      </c>
      <c r="P694" s="116" t="s">
        <v>379</v>
      </c>
      <c r="Q694" s="116" t="s">
        <v>349</v>
      </c>
      <c r="R694" s="137">
        <v>12</v>
      </c>
      <c r="S694" s="135"/>
      <c r="T694" s="135" t="s">
        <v>348</v>
      </c>
      <c r="U694" s="136" t="s">
        <v>347</v>
      </c>
      <c r="V694" s="136" t="s">
        <v>349</v>
      </c>
      <c r="W694" s="136" t="s">
        <v>349</v>
      </c>
      <c r="X694" s="136" t="s">
        <v>349</v>
      </c>
      <c r="Y694" s="136"/>
    </row>
    <row r="695" spans="1:25" ht="15.75" customHeight="1">
      <c r="A695" s="116" t="s">
        <v>612</v>
      </c>
      <c r="B695" s="116" t="s">
        <v>370</v>
      </c>
      <c r="C695" s="116" t="s">
        <v>3448</v>
      </c>
      <c r="D695" t="s">
        <v>760</v>
      </c>
      <c r="E695" s="182" t="s">
        <v>3449</v>
      </c>
      <c r="F695" s="121" t="s">
        <v>2042</v>
      </c>
      <c r="G695" s="121" t="s">
        <v>376</v>
      </c>
      <c r="H695" s="116">
        <v>280</v>
      </c>
      <c r="I695" s="116" t="s">
        <v>352</v>
      </c>
      <c r="J695" s="116" t="s">
        <v>346</v>
      </c>
      <c r="K695" s="116">
        <v>25</v>
      </c>
      <c r="L695" s="116">
        <v>2</v>
      </c>
      <c r="M695" s="116" t="s">
        <v>489</v>
      </c>
      <c r="N695" s="116" t="s">
        <v>378</v>
      </c>
      <c r="O695"/>
      <c r="P695" s="116" t="s">
        <v>353</v>
      </c>
      <c r="Q695" s="137" t="s">
        <v>349</v>
      </c>
      <c r="R695" s="137">
        <v>12</v>
      </c>
      <c r="S695" s="135"/>
      <c r="T695" s="135" t="s">
        <v>348</v>
      </c>
      <c r="U695" s="136" t="s">
        <v>347</v>
      </c>
      <c r="V695" s="136" t="s">
        <v>349</v>
      </c>
      <c r="W695" s="136" t="s">
        <v>349</v>
      </c>
      <c r="X695" s="136" t="s">
        <v>349</v>
      </c>
      <c r="Y695" s="136"/>
    </row>
    <row r="696" spans="1:25" ht="15.75" customHeight="1">
      <c r="A696" s="116" t="s">
        <v>612</v>
      </c>
      <c r="B696" s="116" t="s">
        <v>370</v>
      </c>
      <c r="C696" s="116" t="s">
        <v>3450</v>
      </c>
      <c r="D696" t="s">
        <v>761</v>
      </c>
      <c r="E696" s="182" t="s">
        <v>3451</v>
      </c>
      <c r="F696" s="121" t="s">
        <v>2042</v>
      </c>
      <c r="G696" s="121" t="s">
        <v>617</v>
      </c>
      <c r="H696" s="116">
        <v>420</v>
      </c>
      <c r="I696" s="116" t="s">
        <v>352</v>
      </c>
      <c r="J696" s="116" t="s">
        <v>346</v>
      </c>
      <c r="K696" s="116">
        <v>25</v>
      </c>
      <c r="L696" s="116">
        <v>3</v>
      </c>
      <c r="M696" s="116" t="s">
        <v>489</v>
      </c>
      <c r="N696" s="116" t="s">
        <v>378</v>
      </c>
      <c r="O696" t="s">
        <v>489</v>
      </c>
      <c r="P696" s="116" t="s">
        <v>3059</v>
      </c>
      <c r="Q696" s="137" t="s">
        <v>349</v>
      </c>
      <c r="R696" s="137">
        <v>12</v>
      </c>
      <c r="S696" s="135">
        <v>12</v>
      </c>
      <c r="T696" s="135" t="s">
        <v>348</v>
      </c>
      <c r="U696" s="136" t="s">
        <v>489</v>
      </c>
      <c r="V696" s="136" t="s">
        <v>349</v>
      </c>
      <c r="W696" s="136" t="s">
        <v>349</v>
      </c>
      <c r="X696" s="136" t="s">
        <v>349</v>
      </c>
      <c r="Y696" s="136"/>
    </row>
    <row r="697" spans="1:25" ht="15.75" customHeight="1">
      <c r="A697" s="116" t="s">
        <v>612</v>
      </c>
      <c r="B697" s="116" t="s">
        <v>370</v>
      </c>
      <c r="C697" s="116" t="s">
        <v>3452</v>
      </c>
      <c r="D697" t="s">
        <v>762</v>
      </c>
      <c r="E697" s="182" t="s">
        <v>3453</v>
      </c>
      <c r="F697" s="121" t="s">
        <v>2042</v>
      </c>
      <c r="G697" s="121" t="s">
        <v>617</v>
      </c>
      <c r="H697" s="116">
        <v>420</v>
      </c>
      <c r="I697" s="116" t="s">
        <v>352</v>
      </c>
      <c r="J697" s="116" t="s">
        <v>346</v>
      </c>
      <c r="K697" s="116">
        <v>25</v>
      </c>
      <c r="L697" s="116">
        <v>3</v>
      </c>
      <c r="M697" s="116" t="s">
        <v>489</v>
      </c>
      <c r="N697" s="116" t="s">
        <v>378</v>
      </c>
      <c r="O697" t="s">
        <v>489</v>
      </c>
      <c r="P697" s="116" t="s">
        <v>3059</v>
      </c>
      <c r="Q697" s="137" t="s">
        <v>349</v>
      </c>
      <c r="R697" s="137">
        <v>12</v>
      </c>
      <c r="S697" s="135">
        <v>12</v>
      </c>
      <c r="T697" s="135" t="s">
        <v>348</v>
      </c>
      <c r="U697" s="136" t="s">
        <v>489</v>
      </c>
      <c r="V697" s="136" t="s">
        <v>349</v>
      </c>
      <c r="W697" s="136" t="s">
        <v>349</v>
      </c>
      <c r="X697" s="136" t="s">
        <v>349</v>
      </c>
      <c r="Y697" s="136"/>
    </row>
    <row r="698" spans="1:25" ht="15.75" customHeight="1">
      <c r="A698" s="116" t="s">
        <v>612</v>
      </c>
      <c r="B698" s="116" t="s">
        <v>370</v>
      </c>
      <c r="C698" s="116" t="s">
        <v>3454</v>
      </c>
      <c r="D698" t="s">
        <v>763</v>
      </c>
      <c r="E698" s="182" t="s">
        <v>3455</v>
      </c>
      <c r="F698" s="121" t="s">
        <v>2042</v>
      </c>
      <c r="G698" s="121" t="s">
        <v>617</v>
      </c>
      <c r="H698" s="116">
        <v>420</v>
      </c>
      <c r="I698" s="116" t="s">
        <v>352</v>
      </c>
      <c r="J698" s="116" t="s">
        <v>346</v>
      </c>
      <c r="K698" s="116">
        <v>25</v>
      </c>
      <c r="L698" s="116">
        <v>3</v>
      </c>
      <c r="M698" s="116" t="s">
        <v>489</v>
      </c>
      <c r="N698" s="116" t="s">
        <v>378</v>
      </c>
      <c r="O698" t="s">
        <v>489</v>
      </c>
      <c r="P698" s="116" t="s">
        <v>3059</v>
      </c>
      <c r="Q698" s="137" t="s">
        <v>349</v>
      </c>
      <c r="R698" s="137">
        <v>12</v>
      </c>
      <c r="S698" s="135">
        <v>12</v>
      </c>
      <c r="T698" s="135" t="s">
        <v>348</v>
      </c>
      <c r="U698" s="136" t="s">
        <v>489</v>
      </c>
      <c r="V698" s="136" t="s">
        <v>349</v>
      </c>
      <c r="W698" s="136" t="s">
        <v>349</v>
      </c>
      <c r="X698" s="136" t="s">
        <v>349</v>
      </c>
      <c r="Y698" s="136"/>
    </row>
    <row r="699" spans="1:25" ht="15.75" customHeight="1">
      <c r="A699" s="116" t="s">
        <v>612</v>
      </c>
      <c r="B699" s="116" t="s">
        <v>370</v>
      </c>
      <c r="C699" s="116" t="s">
        <v>3456</v>
      </c>
      <c r="D699" t="s">
        <v>764</v>
      </c>
      <c r="E699" s="182" t="s">
        <v>3457</v>
      </c>
      <c r="F699" s="121" t="s">
        <v>2042</v>
      </c>
      <c r="G699" s="121" t="s">
        <v>617</v>
      </c>
      <c r="H699" s="116">
        <v>420</v>
      </c>
      <c r="I699" s="116" t="s">
        <v>352</v>
      </c>
      <c r="J699" s="116" t="s">
        <v>346</v>
      </c>
      <c r="K699" s="116">
        <v>25</v>
      </c>
      <c r="L699" s="116">
        <v>3</v>
      </c>
      <c r="M699" s="116" t="s">
        <v>489</v>
      </c>
      <c r="N699" s="116" t="s">
        <v>378</v>
      </c>
      <c r="O699" t="s">
        <v>489</v>
      </c>
      <c r="P699" s="116" t="s">
        <v>3059</v>
      </c>
      <c r="Q699" s="137" t="s">
        <v>349</v>
      </c>
      <c r="R699" s="137">
        <v>12</v>
      </c>
      <c r="S699" s="135">
        <v>12</v>
      </c>
      <c r="T699" s="135" t="s">
        <v>348</v>
      </c>
      <c r="U699" s="136" t="s">
        <v>489</v>
      </c>
      <c r="V699" s="136" t="s">
        <v>349</v>
      </c>
      <c r="W699" s="136" t="s">
        <v>349</v>
      </c>
      <c r="X699" s="136" t="s">
        <v>349</v>
      </c>
      <c r="Y699" s="136"/>
    </row>
    <row r="700" spans="1:25" ht="15.75" customHeight="1">
      <c r="A700" s="116" t="s">
        <v>612</v>
      </c>
      <c r="B700" s="116" t="s">
        <v>370</v>
      </c>
      <c r="C700" s="116" t="s">
        <v>3458</v>
      </c>
      <c r="D700"/>
      <c r="E700" s="182" t="s">
        <v>3459</v>
      </c>
      <c r="F700" s="121" t="s">
        <v>2668</v>
      </c>
      <c r="G700" s="121" t="s">
        <v>2895</v>
      </c>
      <c r="H700" s="116">
        <v>420</v>
      </c>
      <c r="I700" s="116" t="s">
        <v>352</v>
      </c>
      <c r="J700" s="116" t="s">
        <v>346</v>
      </c>
      <c r="K700" s="116">
        <v>25</v>
      </c>
      <c r="L700" s="116">
        <v>2</v>
      </c>
      <c r="M700" s="116" t="s">
        <v>489</v>
      </c>
      <c r="N700" s="116" t="s">
        <v>378</v>
      </c>
      <c r="O700"/>
      <c r="P700" s="116" t="s">
        <v>2195</v>
      </c>
      <c r="Q700" s="137" t="s">
        <v>349</v>
      </c>
      <c r="R700" s="137">
        <v>12</v>
      </c>
      <c r="S700" s="135"/>
      <c r="T700" s="135" t="s">
        <v>348</v>
      </c>
      <c r="U700" s="136" t="s">
        <v>347</v>
      </c>
      <c r="V700" s="136" t="s">
        <v>349</v>
      </c>
      <c r="W700" s="136" t="s">
        <v>349</v>
      </c>
      <c r="X700" s="136" t="s">
        <v>349</v>
      </c>
      <c r="Y700" s="136"/>
    </row>
    <row r="701" spans="1:25" ht="15.75" customHeight="1">
      <c r="A701" s="116" t="s">
        <v>612</v>
      </c>
      <c r="B701" s="116" t="s">
        <v>387</v>
      </c>
      <c r="C701" s="116" t="s">
        <v>3460</v>
      </c>
      <c r="D701"/>
      <c r="E701" s="182" t="s">
        <v>3461</v>
      </c>
      <c r="F701" s="121" t="s">
        <v>349</v>
      </c>
      <c r="G701" s="121" t="s">
        <v>622</v>
      </c>
      <c r="H701" s="116" t="s">
        <v>2079</v>
      </c>
      <c r="I701" s="116" t="s">
        <v>2079</v>
      </c>
      <c r="J701" s="116" t="s">
        <v>2079</v>
      </c>
      <c r="K701" s="116" t="s">
        <v>2079</v>
      </c>
      <c r="L701" s="116" t="s">
        <v>493</v>
      </c>
      <c r="M701" s="116" t="s">
        <v>2079</v>
      </c>
      <c r="N701" s="116" t="s">
        <v>2079</v>
      </c>
      <c r="O701"/>
      <c r="P701" s="116" t="s">
        <v>2079</v>
      </c>
      <c r="Q701" s="116" t="s">
        <v>2079</v>
      </c>
      <c r="R701" s="116" t="s">
        <v>2079</v>
      </c>
      <c r="S701" s="116" t="s">
        <v>2079</v>
      </c>
      <c r="T701" s="116" t="s">
        <v>2079</v>
      </c>
      <c r="U701" s="116" t="s">
        <v>2079</v>
      </c>
      <c r="V701" s="116" t="s">
        <v>2079</v>
      </c>
      <c r="W701" s="116" t="s">
        <v>2079</v>
      </c>
      <c r="X701" s="116" t="s">
        <v>2079</v>
      </c>
      <c r="Y701" s="136"/>
    </row>
    <row r="702" spans="1:25" ht="15.75" customHeight="1">
      <c r="A702" s="116" t="s">
        <v>612</v>
      </c>
      <c r="B702" s="116" t="s">
        <v>387</v>
      </c>
      <c r="C702" s="116" t="s">
        <v>3462</v>
      </c>
      <c r="D702"/>
      <c r="E702" s="182" t="s">
        <v>3463</v>
      </c>
      <c r="F702" s="121" t="s">
        <v>349</v>
      </c>
      <c r="G702" s="121" t="s">
        <v>623</v>
      </c>
      <c r="H702" s="116" t="s">
        <v>2079</v>
      </c>
      <c r="I702" s="116" t="s">
        <v>2079</v>
      </c>
      <c r="J702" s="116" t="s">
        <v>2079</v>
      </c>
      <c r="K702" s="116" t="s">
        <v>2079</v>
      </c>
      <c r="L702" s="116" t="s">
        <v>493</v>
      </c>
      <c r="M702" s="116" t="s">
        <v>2079</v>
      </c>
      <c r="N702" s="116" t="s">
        <v>2079</v>
      </c>
      <c r="O702"/>
      <c r="P702" s="116" t="s">
        <v>2079</v>
      </c>
      <c r="Q702" s="116" t="s">
        <v>2079</v>
      </c>
      <c r="R702" s="116" t="s">
        <v>2079</v>
      </c>
      <c r="S702" s="116" t="s">
        <v>2079</v>
      </c>
      <c r="T702" s="116" t="s">
        <v>2079</v>
      </c>
      <c r="U702" s="116" t="s">
        <v>2079</v>
      </c>
      <c r="V702" s="116" t="s">
        <v>2079</v>
      </c>
      <c r="W702" s="116" t="s">
        <v>2079</v>
      </c>
      <c r="X702" s="116" t="s">
        <v>2079</v>
      </c>
      <c r="Y702" s="136"/>
    </row>
    <row r="703" spans="1:25" ht="15.75" customHeight="1">
      <c r="A703" s="116" t="s">
        <v>612</v>
      </c>
      <c r="B703" s="116" t="s">
        <v>387</v>
      </c>
      <c r="C703" s="116" t="s">
        <v>3464</v>
      </c>
      <c r="D703" t="s">
        <v>765</v>
      </c>
      <c r="E703" s="182" t="s">
        <v>3465</v>
      </c>
      <c r="F703" s="121" t="s">
        <v>2042</v>
      </c>
      <c r="G703" s="121" t="s">
        <v>376</v>
      </c>
      <c r="H703" s="116">
        <v>280</v>
      </c>
      <c r="I703" s="116" t="s">
        <v>345</v>
      </c>
      <c r="J703" s="116" t="s">
        <v>346</v>
      </c>
      <c r="K703" s="116">
        <v>25</v>
      </c>
      <c r="L703" s="116">
        <v>5</v>
      </c>
      <c r="M703" s="116" t="s">
        <v>489</v>
      </c>
      <c r="N703" s="116" t="s">
        <v>378</v>
      </c>
      <c r="O703"/>
      <c r="P703" s="116" t="s">
        <v>353</v>
      </c>
      <c r="Q703" s="137" t="s">
        <v>349</v>
      </c>
      <c r="R703" s="137">
        <v>12</v>
      </c>
      <c r="S703" s="135"/>
      <c r="T703" s="135" t="s">
        <v>347</v>
      </c>
      <c r="U703" s="136" t="s">
        <v>347</v>
      </c>
      <c r="V703" s="136" t="s">
        <v>349</v>
      </c>
      <c r="W703" s="136" t="s">
        <v>349</v>
      </c>
      <c r="X703" s="136" t="s">
        <v>349</v>
      </c>
      <c r="Y703" s="136"/>
    </row>
    <row r="704" spans="1:25" ht="15.75" customHeight="1">
      <c r="A704" s="116" t="s">
        <v>612</v>
      </c>
      <c r="B704" s="116" t="s">
        <v>387</v>
      </c>
      <c r="C704" s="116" t="s">
        <v>3466</v>
      </c>
      <c r="D704" t="s">
        <v>766</v>
      </c>
      <c r="E704" s="182" t="s">
        <v>3467</v>
      </c>
      <c r="F704" s="121" t="s">
        <v>2042</v>
      </c>
      <c r="G704" s="121" t="s">
        <v>376</v>
      </c>
      <c r="H704" s="116">
        <v>280</v>
      </c>
      <c r="I704" s="116" t="s">
        <v>345</v>
      </c>
      <c r="J704" s="116" t="s">
        <v>346</v>
      </c>
      <c r="K704" s="116">
        <v>25</v>
      </c>
      <c r="L704" s="116">
        <v>5</v>
      </c>
      <c r="M704" s="116" t="s">
        <v>489</v>
      </c>
      <c r="N704" s="116" t="s">
        <v>378</v>
      </c>
      <c r="O704"/>
      <c r="P704" s="116" t="s">
        <v>353</v>
      </c>
      <c r="Q704" s="137" t="s">
        <v>349</v>
      </c>
      <c r="R704" s="137">
        <v>12</v>
      </c>
      <c r="S704" s="135"/>
      <c r="T704" s="135" t="s">
        <v>736</v>
      </c>
      <c r="U704" s="136" t="s">
        <v>347</v>
      </c>
      <c r="V704" s="136" t="s">
        <v>349</v>
      </c>
      <c r="W704" s="136" t="s">
        <v>349</v>
      </c>
      <c r="X704" s="136" t="s">
        <v>349</v>
      </c>
      <c r="Y704" s="136"/>
    </row>
    <row r="705" spans="1:25" ht="15.75" customHeight="1">
      <c r="A705" s="116" t="s">
        <v>612</v>
      </c>
      <c r="B705" s="116" t="s">
        <v>387</v>
      </c>
      <c r="C705" s="116" t="s">
        <v>3468</v>
      </c>
      <c r="D705" t="s">
        <v>767</v>
      </c>
      <c r="E705" s="182" t="s">
        <v>3469</v>
      </c>
      <c r="F705" s="121" t="s">
        <v>2042</v>
      </c>
      <c r="G705" s="121" t="s">
        <v>617</v>
      </c>
      <c r="H705" s="116">
        <v>420</v>
      </c>
      <c r="I705" s="116" t="s">
        <v>345</v>
      </c>
      <c r="J705" s="116" t="s">
        <v>346</v>
      </c>
      <c r="K705" s="116">
        <v>25</v>
      </c>
      <c r="L705" s="116">
        <v>3</v>
      </c>
      <c r="M705" s="116" t="s">
        <v>489</v>
      </c>
      <c r="N705" s="116" t="s">
        <v>378</v>
      </c>
      <c r="O705" t="s">
        <v>489</v>
      </c>
      <c r="P705" s="116" t="s">
        <v>3059</v>
      </c>
      <c r="Q705" s="137" t="s">
        <v>349</v>
      </c>
      <c r="R705" s="137">
        <v>12</v>
      </c>
      <c r="S705" s="135">
        <v>12</v>
      </c>
      <c r="T705" s="135" t="s">
        <v>348</v>
      </c>
      <c r="U705" s="136" t="s">
        <v>489</v>
      </c>
      <c r="V705" s="136" t="s">
        <v>349</v>
      </c>
      <c r="W705" s="136" t="s">
        <v>349</v>
      </c>
      <c r="X705" s="136" t="s">
        <v>349</v>
      </c>
      <c r="Y705" s="136"/>
    </row>
    <row r="706" spans="1:25" ht="15.75" customHeight="1">
      <c r="A706" s="116" t="s">
        <v>612</v>
      </c>
      <c r="B706" s="116" t="s">
        <v>387</v>
      </c>
      <c r="C706" s="116" t="s">
        <v>3470</v>
      </c>
      <c r="D706" t="s">
        <v>768</v>
      </c>
      <c r="E706" s="182" t="s">
        <v>3471</v>
      </c>
      <c r="F706" s="121" t="s">
        <v>2042</v>
      </c>
      <c r="G706" s="121" t="s">
        <v>617</v>
      </c>
      <c r="H706" s="116">
        <v>420</v>
      </c>
      <c r="I706" s="116" t="s">
        <v>345</v>
      </c>
      <c r="J706" s="116" t="s">
        <v>346</v>
      </c>
      <c r="K706" s="116">
        <v>25</v>
      </c>
      <c r="L706" s="116">
        <v>3</v>
      </c>
      <c r="M706" s="116" t="s">
        <v>489</v>
      </c>
      <c r="N706" s="116" t="s">
        <v>378</v>
      </c>
      <c r="O706" t="s">
        <v>489</v>
      </c>
      <c r="P706" s="116" t="s">
        <v>3059</v>
      </c>
      <c r="Q706" s="137" t="s">
        <v>349</v>
      </c>
      <c r="R706" s="137">
        <v>12</v>
      </c>
      <c r="S706" s="135">
        <v>12</v>
      </c>
      <c r="T706" s="135" t="s">
        <v>348</v>
      </c>
      <c r="U706" s="136" t="s">
        <v>489</v>
      </c>
      <c r="V706" s="136" t="s">
        <v>349</v>
      </c>
      <c r="W706" s="136" t="s">
        <v>349</v>
      </c>
      <c r="X706" s="136" t="s">
        <v>349</v>
      </c>
      <c r="Y706" s="136"/>
    </row>
    <row r="707" spans="1:25" ht="15.75" customHeight="1">
      <c r="A707" s="116" t="s">
        <v>612</v>
      </c>
      <c r="B707" s="116" t="s">
        <v>387</v>
      </c>
      <c r="C707" s="116" t="s">
        <v>3472</v>
      </c>
      <c r="D707" t="s">
        <v>769</v>
      </c>
      <c r="E707" s="182" t="s">
        <v>3473</v>
      </c>
      <c r="F707" s="121" t="s">
        <v>2042</v>
      </c>
      <c r="G707" s="121" t="s">
        <v>617</v>
      </c>
      <c r="H707" s="116">
        <v>420</v>
      </c>
      <c r="I707" s="116" t="s">
        <v>345</v>
      </c>
      <c r="J707" s="116" t="s">
        <v>346</v>
      </c>
      <c r="K707" s="116">
        <v>25</v>
      </c>
      <c r="L707" s="116">
        <v>3</v>
      </c>
      <c r="M707" s="116" t="s">
        <v>489</v>
      </c>
      <c r="N707" s="116" t="s">
        <v>378</v>
      </c>
      <c r="O707" t="s">
        <v>489</v>
      </c>
      <c r="P707" s="116" t="s">
        <v>3059</v>
      </c>
      <c r="Q707" s="137" t="s">
        <v>349</v>
      </c>
      <c r="R707" s="137">
        <v>12</v>
      </c>
      <c r="S707" s="135">
        <v>12</v>
      </c>
      <c r="T707" s="135" t="s">
        <v>348</v>
      </c>
      <c r="U707" s="136" t="s">
        <v>489</v>
      </c>
      <c r="V707" s="136" t="s">
        <v>349</v>
      </c>
      <c r="W707" s="136" t="s">
        <v>349</v>
      </c>
      <c r="X707" s="136" t="s">
        <v>349</v>
      </c>
      <c r="Y707" s="136"/>
    </row>
    <row r="708" spans="1:25" ht="15.75" customHeight="1">
      <c r="A708" s="116" t="s">
        <v>612</v>
      </c>
      <c r="B708" s="116" t="s">
        <v>387</v>
      </c>
      <c r="C708" s="116" t="s">
        <v>3474</v>
      </c>
      <c r="D708" t="s">
        <v>770</v>
      </c>
      <c r="E708" s="182" t="s">
        <v>3475</v>
      </c>
      <c r="F708" s="121" t="s">
        <v>2042</v>
      </c>
      <c r="G708" s="121" t="s">
        <v>617</v>
      </c>
      <c r="H708" s="116">
        <v>420</v>
      </c>
      <c r="I708" s="116" t="s">
        <v>345</v>
      </c>
      <c r="J708" s="116" t="s">
        <v>346</v>
      </c>
      <c r="K708" s="116">
        <v>25</v>
      </c>
      <c r="L708" s="116">
        <v>3</v>
      </c>
      <c r="M708" s="116" t="s">
        <v>489</v>
      </c>
      <c r="N708" s="116" t="s">
        <v>378</v>
      </c>
      <c r="O708" t="s">
        <v>489</v>
      </c>
      <c r="P708" s="116" t="s">
        <v>3059</v>
      </c>
      <c r="Q708" s="137" t="s">
        <v>349</v>
      </c>
      <c r="R708" s="137">
        <v>12</v>
      </c>
      <c r="S708" s="135">
        <v>12</v>
      </c>
      <c r="T708" s="135" t="s">
        <v>348</v>
      </c>
      <c r="U708" s="136" t="s">
        <v>489</v>
      </c>
      <c r="V708" s="136" t="s">
        <v>349</v>
      </c>
      <c r="W708" s="136" t="s">
        <v>349</v>
      </c>
      <c r="X708" s="136" t="s">
        <v>349</v>
      </c>
      <c r="Y708" s="136"/>
    </row>
    <row r="709" spans="1:25" ht="15.75" customHeight="1">
      <c r="A709" s="116" t="s">
        <v>612</v>
      </c>
      <c r="B709" s="116" t="s">
        <v>370</v>
      </c>
      <c r="C709" s="116" t="s">
        <v>3476</v>
      </c>
      <c r="D709" t="s">
        <v>771</v>
      </c>
      <c r="E709" s="182" t="s">
        <v>3477</v>
      </c>
      <c r="F709" s="121" t="s">
        <v>2042</v>
      </c>
      <c r="G709" s="121" t="s">
        <v>2439</v>
      </c>
      <c r="H709" s="116">
        <v>280</v>
      </c>
      <c r="I709" s="116" t="s">
        <v>345</v>
      </c>
      <c r="J709" s="116" t="s">
        <v>346</v>
      </c>
      <c r="K709" s="116">
        <v>25</v>
      </c>
      <c r="L709" s="116">
        <v>5</v>
      </c>
      <c r="M709" s="116" t="s">
        <v>489</v>
      </c>
      <c r="N709" s="116" t="s">
        <v>378</v>
      </c>
      <c r="O709"/>
      <c r="P709" s="116" t="s">
        <v>2043</v>
      </c>
      <c r="Q709" s="137" t="s">
        <v>349</v>
      </c>
      <c r="R709" s="137">
        <v>12</v>
      </c>
      <c r="S709" s="135">
        <v>12</v>
      </c>
      <c r="T709" s="135" t="s">
        <v>348</v>
      </c>
      <c r="U709" s="136" t="s">
        <v>347</v>
      </c>
      <c r="V709" s="136" t="s">
        <v>349</v>
      </c>
      <c r="W709" s="136" t="s">
        <v>349</v>
      </c>
      <c r="X709" s="136" t="s">
        <v>349</v>
      </c>
      <c r="Y709" s="136"/>
    </row>
    <row r="710" spans="1:25" ht="15.75" customHeight="1">
      <c r="A710" s="116" t="s">
        <v>612</v>
      </c>
      <c r="B710" s="116" t="s">
        <v>370</v>
      </c>
      <c r="C710" s="116" t="s">
        <v>3478</v>
      </c>
      <c r="D710" t="s">
        <v>772</v>
      </c>
      <c r="E710" s="182" t="s">
        <v>3479</v>
      </c>
      <c r="F710" s="121" t="s">
        <v>2635</v>
      </c>
      <c r="G710" s="121" t="s">
        <v>511</v>
      </c>
      <c r="H710" s="116">
        <v>280</v>
      </c>
      <c r="I710" s="116" t="s">
        <v>352</v>
      </c>
      <c r="J710" s="116" t="s">
        <v>346</v>
      </c>
      <c r="K710" s="116">
        <v>25</v>
      </c>
      <c r="L710" s="116">
        <v>3</v>
      </c>
      <c r="M710" s="116" t="s">
        <v>489</v>
      </c>
      <c r="N710" s="116" t="s">
        <v>378</v>
      </c>
      <c r="O710"/>
      <c r="P710" s="137" t="s">
        <v>349</v>
      </c>
      <c r="Q710" s="137">
        <v>2.5</v>
      </c>
      <c r="R710" s="137">
        <v>12</v>
      </c>
      <c r="S710" s="135">
        <v>12</v>
      </c>
      <c r="T710" s="135" t="s">
        <v>348</v>
      </c>
      <c r="U710" s="136" t="s">
        <v>347</v>
      </c>
      <c r="V710" s="136" t="s">
        <v>349</v>
      </c>
      <c r="W710" s="136" t="s">
        <v>349</v>
      </c>
      <c r="X710" s="136" t="s">
        <v>349</v>
      </c>
      <c r="Y710" s="136"/>
    </row>
    <row r="711" spans="1:25" ht="15.75" customHeight="1">
      <c r="A711" s="116" t="s">
        <v>612</v>
      </c>
      <c r="B711" s="116" t="s">
        <v>370</v>
      </c>
      <c r="C711" s="116" t="s">
        <v>3480</v>
      </c>
      <c r="D711" t="s">
        <v>772</v>
      </c>
      <c r="E711" s="182" t="s">
        <v>3481</v>
      </c>
      <c r="F711" s="121" t="s">
        <v>2635</v>
      </c>
      <c r="G711" s="121" t="s">
        <v>511</v>
      </c>
      <c r="H711" s="116">
        <v>280</v>
      </c>
      <c r="I711" s="116" t="s">
        <v>352</v>
      </c>
      <c r="J711" s="116" t="s">
        <v>346</v>
      </c>
      <c r="K711" s="116">
        <v>25</v>
      </c>
      <c r="L711" s="116">
        <v>3</v>
      </c>
      <c r="M711" s="116" t="s">
        <v>489</v>
      </c>
      <c r="N711" s="116" t="s">
        <v>378</v>
      </c>
      <c r="O711"/>
      <c r="P711" s="137" t="s">
        <v>349</v>
      </c>
      <c r="Q711" s="137">
        <v>2.5</v>
      </c>
      <c r="R711" s="135">
        <v>12</v>
      </c>
      <c r="S711" s="135">
        <v>12</v>
      </c>
      <c r="T711" s="135" t="s">
        <v>348</v>
      </c>
      <c r="U711" s="136" t="s">
        <v>347</v>
      </c>
      <c r="V711" s="136" t="s">
        <v>349</v>
      </c>
      <c r="W711" s="136" t="s">
        <v>349</v>
      </c>
      <c r="X711" s="136" t="s">
        <v>349</v>
      </c>
      <c r="Y711" s="136"/>
    </row>
    <row r="712" spans="1:25" ht="15.75" customHeight="1">
      <c r="A712" s="116" t="s">
        <v>612</v>
      </c>
      <c r="B712" s="116" t="s">
        <v>370</v>
      </c>
      <c r="C712" s="116" t="s">
        <v>3482</v>
      </c>
      <c r="D712" t="s">
        <v>773</v>
      </c>
      <c r="E712" s="182" t="s">
        <v>3483</v>
      </c>
      <c r="F712" s="121" t="s">
        <v>2042</v>
      </c>
      <c r="G712" s="121" t="s">
        <v>376</v>
      </c>
      <c r="H712" s="116">
        <v>280</v>
      </c>
      <c r="I712" s="116" t="s">
        <v>352</v>
      </c>
      <c r="J712" s="116" t="s">
        <v>346</v>
      </c>
      <c r="K712" s="116">
        <v>25</v>
      </c>
      <c r="L712" s="116">
        <v>2</v>
      </c>
      <c r="M712" s="116" t="s">
        <v>489</v>
      </c>
      <c r="N712" s="116" t="s">
        <v>378</v>
      </c>
      <c r="O712"/>
      <c r="P712" s="116" t="s">
        <v>353</v>
      </c>
      <c r="Q712" s="137" t="s">
        <v>349</v>
      </c>
      <c r="R712" s="137">
        <v>12</v>
      </c>
      <c r="S712" s="135"/>
      <c r="T712" s="135" t="s">
        <v>348</v>
      </c>
      <c r="U712" s="136" t="s">
        <v>347</v>
      </c>
      <c r="V712" s="136" t="s">
        <v>349</v>
      </c>
      <c r="W712" s="136" t="s">
        <v>349</v>
      </c>
      <c r="X712" s="136" t="s">
        <v>349</v>
      </c>
      <c r="Y712" s="136"/>
    </row>
    <row r="713" spans="1:25" ht="15.75" customHeight="1">
      <c r="A713" s="116" t="s">
        <v>612</v>
      </c>
      <c r="B713" s="116" t="s">
        <v>370</v>
      </c>
      <c r="C713" s="116" t="s">
        <v>3484</v>
      </c>
      <c r="D713" t="s">
        <v>774</v>
      </c>
      <c r="E713" s="182" t="s">
        <v>3485</v>
      </c>
      <c r="F713" s="121" t="s">
        <v>2042</v>
      </c>
      <c r="G713" s="121" t="s">
        <v>376</v>
      </c>
      <c r="H713" s="116">
        <v>280</v>
      </c>
      <c r="I713" s="116" t="s">
        <v>352</v>
      </c>
      <c r="J713" s="116" t="s">
        <v>346</v>
      </c>
      <c r="K713" s="116">
        <v>25</v>
      </c>
      <c r="L713" s="116">
        <v>2</v>
      </c>
      <c r="M713" s="116" t="s">
        <v>489</v>
      </c>
      <c r="N713" s="116" t="s">
        <v>378</v>
      </c>
      <c r="O713"/>
      <c r="P713" s="116" t="s">
        <v>353</v>
      </c>
      <c r="Q713" s="137" t="s">
        <v>349</v>
      </c>
      <c r="R713" s="137">
        <v>12</v>
      </c>
      <c r="S713" s="135">
        <v>36</v>
      </c>
      <c r="T713" s="135" t="s">
        <v>348</v>
      </c>
      <c r="U713" s="136" t="s">
        <v>347</v>
      </c>
      <c r="V713" s="136" t="s">
        <v>349</v>
      </c>
      <c r="W713" s="136" t="s">
        <v>349</v>
      </c>
      <c r="X713" s="136" t="s">
        <v>349</v>
      </c>
      <c r="Y713" s="136"/>
    </row>
    <row r="714" spans="1:25" ht="15.75" customHeight="1">
      <c r="A714" s="116" t="s">
        <v>612</v>
      </c>
      <c r="B714" s="116" t="s">
        <v>370</v>
      </c>
      <c r="C714" s="116" t="s">
        <v>3486</v>
      </c>
      <c r="D714"/>
      <c r="E714" s="182" t="s">
        <v>3487</v>
      </c>
      <c r="F714" s="121" t="s">
        <v>2635</v>
      </c>
      <c r="G714" s="121" t="s">
        <v>521</v>
      </c>
      <c r="H714" s="116">
        <v>280</v>
      </c>
      <c r="I714" s="116" t="s">
        <v>352</v>
      </c>
      <c r="J714" s="116" t="s">
        <v>346</v>
      </c>
      <c r="K714" s="116">
        <v>25</v>
      </c>
      <c r="L714" s="116">
        <v>5</v>
      </c>
      <c r="M714" s="116" t="s">
        <v>489</v>
      </c>
      <c r="N714" s="116" t="s">
        <v>378</v>
      </c>
      <c r="O714"/>
      <c r="P714" s="116" t="s">
        <v>349</v>
      </c>
      <c r="Q714" s="135" t="s">
        <v>349</v>
      </c>
      <c r="R714" s="135">
        <v>12</v>
      </c>
      <c r="S714" s="135">
        <v>12</v>
      </c>
      <c r="T714" s="135" t="s">
        <v>348</v>
      </c>
      <c r="U714" s="136" t="s">
        <v>347</v>
      </c>
      <c r="V714" s="136" t="s">
        <v>349</v>
      </c>
      <c r="W714" s="136" t="s">
        <v>349</v>
      </c>
      <c r="X714" s="136" t="s">
        <v>349</v>
      </c>
      <c r="Y714" s="136"/>
    </row>
    <row r="715" spans="1:25" ht="15.75" customHeight="1">
      <c r="A715" s="116" t="s">
        <v>612</v>
      </c>
      <c r="B715" s="116" t="s">
        <v>370</v>
      </c>
      <c r="C715" s="116" t="s">
        <v>3488</v>
      </c>
      <c r="D715" t="s">
        <v>775</v>
      </c>
      <c r="E715" s="182" t="s">
        <v>3489</v>
      </c>
      <c r="F715" s="121" t="s">
        <v>2042</v>
      </c>
      <c r="G715" s="121" t="s">
        <v>376</v>
      </c>
      <c r="H715" s="116">
        <v>420</v>
      </c>
      <c r="I715" s="116" t="s">
        <v>352</v>
      </c>
      <c r="J715" s="116" t="s">
        <v>346</v>
      </c>
      <c r="K715" s="116">
        <v>25</v>
      </c>
      <c r="L715" s="116">
        <v>2</v>
      </c>
      <c r="M715" s="116" t="s">
        <v>489</v>
      </c>
      <c r="N715" s="116" t="s">
        <v>378</v>
      </c>
      <c r="O715"/>
      <c r="P715" s="116" t="s">
        <v>353</v>
      </c>
      <c r="Q715" s="137" t="s">
        <v>349</v>
      </c>
      <c r="R715" s="137">
        <v>12</v>
      </c>
      <c r="S715" s="135">
        <v>36</v>
      </c>
      <c r="T715" s="135" t="s">
        <v>348</v>
      </c>
      <c r="U715" s="136" t="s">
        <v>347</v>
      </c>
      <c r="V715" s="136" t="s">
        <v>349</v>
      </c>
      <c r="W715" s="136" t="s">
        <v>349</v>
      </c>
      <c r="X715" s="136" t="s">
        <v>349</v>
      </c>
      <c r="Y715" s="136"/>
    </row>
    <row r="716" spans="1:25" ht="15.75" customHeight="1">
      <c r="A716" s="116" t="s">
        <v>612</v>
      </c>
      <c r="B716" s="116" t="s">
        <v>370</v>
      </c>
      <c r="C716" s="116" t="s">
        <v>3490</v>
      </c>
      <c r="D716" t="s">
        <v>776</v>
      </c>
      <c r="E716" s="182" t="s">
        <v>3491</v>
      </c>
      <c r="F716" s="121" t="s">
        <v>2042</v>
      </c>
      <c r="G716" s="121" t="s">
        <v>617</v>
      </c>
      <c r="H716" s="116">
        <v>420</v>
      </c>
      <c r="I716" s="116" t="s">
        <v>352</v>
      </c>
      <c r="J716" s="116" t="s">
        <v>346</v>
      </c>
      <c r="K716" s="116">
        <v>25</v>
      </c>
      <c r="L716" s="116">
        <v>3</v>
      </c>
      <c r="M716" s="116" t="s">
        <v>489</v>
      </c>
      <c r="N716" s="116" t="s">
        <v>378</v>
      </c>
      <c r="O716" t="s">
        <v>489</v>
      </c>
      <c r="P716" s="116" t="s">
        <v>3059</v>
      </c>
      <c r="Q716" s="137" t="s">
        <v>349</v>
      </c>
      <c r="R716" s="137">
        <v>12</v>
      </c>
      <c r="S716" s="135">
        <v>12</v>
      </c>
      <c r="T716" s="135" t="s">
        <v>348</v>
      </c>
      <c r="U716" s="136" t="s">
        <v>489</v>
      </c>
      <c r="V716" s="136" t="s">
        <v>349</v>
      </c>
      <c r="W716" s="136" t="s">
        <v>349</v>
      </c>
      <c r="X716" s="136" t="s">
        <v>349</v>
      </c>
      <c r="Y716" s="136"/>
    </row>
    <row r="717" spans="1:25" ht="15.75" customHeight="1">
      <c r="A717" s="116" t="s">
        <v>612</v>
      </c>
      <c r="B717" s="116" t="s">
        <v>370</v>
      </c>
      <c r="C717" s="116" t="s">
        <v>3492</v>
      </c>
      <c r="D717" t="s">
        <v>777</v>
      </c>
      <c r="E717" s="182" t="s">
        <v>3493</v>
      </c>
      <c r="F717" s="121" t="s">
        <v>2042</v>
      </c>
      <c r="G717" s="121" t="s">
        <v>617</v>
      </c>
      <c r="H717" s="116">
        <v>420</v>
      </c>
      <c r="I717" s="116" t="s">
        <v>352</v>
      </c>
      <c r="J717" s="116" t="s">
        <v>346</v>
      </c>
      <c r="K717" s="116">
        <v>25</v>
      </c>
      <c r="L717" s="116">
        <v>3</v>
      </c>
      <c r="M717" s="116" t="s">
        <v>489</v>
      </c>
      <c r="N717" s="116" t="s">
        <v>378</v>
      </c>
      <c r="O717" t="s">
        <v>489</v>
      </c>
      <c r="P717" s="116" t="s">
        <v>3059</v>
      </c>
      <c r="Q717" s="137" t="s">
        <v>349</v>
      </c>
      <c r="R717" s="137">
        <v>12</v>
      </c>
      <c r="S717" s="135">
        <v>12</v>
      </c>
      <c r="T717" s="135" t="s">
        <v>348</v>
      </c>
      <c r="U717" s="136" t="s">
        <v>489</v>
      </c>
      <c r="V717" s="136" t="s">
        <v>349</v>
      </c>
      <c r="W717" s="136" t="s">
        <v>349</v>
      </c>
      <c r="X717" s="136" t="s">
        <v>349</v>
      </c>
      <c r="Y717" s="136"/>
    </row>
    <row r="718" spans="1:25" ht="15.75" customHeight="1">
      <c r="A718" s="116" t="s">
        <v>612</v>
      </c>
      <c r="B718" s="116" t="s">
        <v>370</v>
      </c>
      <c r="C718" s="116" t="s">
        <v>3494</v>
      </c>
      <c r="D718" t="s">
        <v>778</v>
      </c>
      <c r="E718" s="182" t="s">
        <v>3495</v>
      </c>
      <c r="F718" s="121" t="s">
        <v>2042</v>
      </c>
      <c r="G718" s="121" t="s">
        <v>617</v>
      </c>
      <c r="H718" s="116">
        <v>420</v>
      </c>
      <c r="I718" s="116" t="s">
        <v>352</v>
      </c>
      <c r="J718" s="116" t="s">
        <v>346</v>
      </c>
      <c r="K718" s="116">
        <v>25</v>
      </c>
      <c r="L718" s="116">
        <v>3</v>
      </c>
      <c r="M718" s="116" t="s">
        <v>489</v>
      </c>
      <c r="N718" s="116" t="s">
        <v>378</v>
      </c>
      <c r="O718" t="s">
        <v>489</v>
      </c>
      <c r="P718" s="116" t="s">
        <v>3059</v>
      </c>
      <c r="Q718" s="137" t="s">
        <v>349</v>
      </c>
      <c r="R718" s="137">
        <v>12</v>
      </c>
      <c r="S718" s="135">
        <v>12</v>
      </c>
      <c r="T718" s="135" t="s">
        <v>348</v>
      </c>
      <c r="U718" s="136" t="s">
        <v>489</v>
      </c>
      <c r="V718" s="136" t="s">
        <v>349</v>
      </c>
      <c r="W718" s="136" t="s">
        <v>349</v>
      </c>
      <c r="X718" s="136" t="s">
        <v>349</v>
      </c>
      <c r="Y718" s="136"/>
    </row>
    <row r="719" spans="1:25" ht="15.75" customHeight="1">
      <c r="A719" s="116" t="s">
        <v>612</v>
      </c>
      <c r="B719" s="116" t="s">
        <v>370</v>
      </c>
      <c r="C719" s="116" t="s">
        <v>3496</v>
      </c>
      <c r="D719"/>
      <c r="E719" s="182" t="s">
        <v>3497</v>
      </c>
      <c r="F719" s="121" t="s">
        <v>2042</v>
      </c>
      <c r="G719" s="121" t="s">
        <v>2202</v>
      </c>
      <c r="H719" s="116">
        <v>420</v>
      </c>
      <c r="I719" s="116" t="s">
        <v>352</v>
      </c>
      <c r="J719" s="116" t="s">
        <v>346</v>
      </c>
      <c r="K719" s="116">
        <v>25</v>
      </c>
      <c r="L719" s="116">
        <v>5</v>
      </c>
      <c r="M719" s="116" t="s">
        <v>489</v>
      </c>
      <c r="N719" s="116" t="s">
        <v>378</v>
      </c>
      <c r="O719" t="s">
        <v>489</v>
      </c>
      <c r="P719" s="116" t="s">
        <v>379</v>
      </c>
      <c r="Q719" s="116" t="s">
        <v>349</v>
      </c>
      <c r="R719" s="137">
        <v>12</v>
      </c>
      <c r="S719" s="135"/>
      <c r="T719" s="135" t="s">
        <v>348</v>
      </c>
      <c r="U719" s="136" t="s">
        <v>347</v>
      </c>
      <c r="V719" s="136" t="s">
        <v>349</v>
      </c>
      <c r="W719" s="136" t="s">
        <v>349</v>
      </c>
      <c r="X719" s="136" t="s">
        <v>349</v>
      </c>
      <c r="Y719" s="136"/>
    </row>
    <row r="720" spans="1:25" ht="15.75" customHeight="1">
      <c r="A720" s="116" t="s">
        <v>612</v>
      </c>
      <c r="B720" s="116" t="s">
        <v>370</v>
      </c>
      <c r="C720" s="116" t="s">
        <v>3498</v>
      </c>
      <c r="D720" t="s">
        <v>779</v>
      </c>
      <c r="E720" s="182" t="s">
        <v>3499</v>
      </c>
      <c r="F720" s="121" t="s">
        <v>2042</v>
      </c>
      <c r="G720" s="121" t="s">
        <v>617</v>
      </c>
      <c r="H720" s="116">
        <v>420</v>
      </c>
      <c r="I720" s="116" t="s">
        <v>352</v>
      </c>
      <c r="J720" s="116" t="s">
        <v>346</v>
      </c>
      <c r="K720" s="116">
        <v>25</v>
      </c>
      <c r="L720" s="116">
        <v>3</v>
      </c>
      <c r="M720" s="116" t="s">
        <v>489</v>
      </c>
      <c r="N720" s="116" t="s">
        <v>378</v>
      </c>
      <c r="O720" t="s">
        <v>489</v>
      </c>
      <c r="P720" s="116" t="s">
        <v>3059</v>
      </c>
      <c r="Q720" s="137" t="s">
        <v>349</v>
      </c>
      <c r="R720" s="137">
        <v>12</v>
      </c>
      <c r="S720" s="135">
        <v>12</v>
      </c>
      <c r="T720" s="135" t="s">
        <v>348</v>
      </c>
      <c r="U720" s="136" t="s">
        <v>489</v>
      </c>
      <c r="V720" s="136" t="s">
        <v>349</v>
      </c>
      <c r="W720" s="136" t="s">
        <v>349</v>
      </c>
      <c r="X720" s="136" t="s">
        <v>349</v>
      </c>
      <c r="Y720" s="136"/>
    </row>
    <row r="721" spans="1:25" ht="15.75" customHeight="1">
      <c r="A721" s="116" t="s">
        <v>612</v>
      </c>
      <c r="B721" s="116" t="s">
        <v>370</v>
      </c>
      <c r="C721" s="116" t="s">
        <v>3500</v>
      </c>
      <c r="D721"/>
      <c r="E721" s="182" t="s">
        <v>3501</v>
      </c>
      <c r="F721" s="121" t="s">
        <v>2668</v>
      </c>
      <c r="G721" s="121" t="s">
        <v>2895</v>
      </c>
      <c r="H721" s="116">
        <v>420</v>
      </c>
      <c r="I721" s="116" t="s">
        <v>352</v>
      </c>
      <c r="J721" s="116" t="s">
        <v>346</v>
      </c>
      <c r="K721" s="116">
        <v>25</v>
      </c>
      <c r="L721" s="116">
        <v>2</v>
      </c>
      <c r="M721" s="116" t="s">
        <v>489</v>
      </c>
      <c r="N721" s="116" t="s">
        <v>378</v>
      </c>
      <c r="O721"/>
      <c r="P721" s="116" t="s">
        <v>2195</v>
      </c>
      <c r="Q721" s="137" t="s">
        <v>349</v>
      </c>
      <c r="R721" s="137">
        <v>12</v>
      </c>
      <c r="S721" s="135"/>
      <c r="T721" s="135" t="s">
        <v>348</v>
      </c>
      <c r="U721" s="136" t="s">
        <v>347</v>
      </c>
      <c r="V721" s="136" t="s">
        <v>349</v>
      </c>
      <c r="W721" s="136" t="s">
        <v>349</v>
      </c>
      <c r="X721" s="136" t="s">
        <v>349</v>
      </c>
      <c r="Y721" s="136"/>
    </row>
    <row r="722" spans="1:25" ht="15.75" customHeight="1">
      <c r="A722" s="116" t="s">
        <v>612</v>
      </c>
      <c r="B722" s="116" t="s">
        <v>387</v>
      </c>
      <c r="C722" s="116" t="s">
        <v>3502</v>
      </c>
      <c r="D722"/>
      <c r="E722" s="182" t="s">
        <v>3503</v>
      </c>
      <c r="F722" s="121" t="s">
        <v>349</v>
      </c>
      <c r="G722" s="121" t="s">
        <v>622</v>
      </c>
      <c r="H722" s="116" t="s">
        <v>2079</v>
      </c>
      <c r="I722" s="116" t="s">
        <v>2079</v>
      </c>
      <c r="J722" s="116" t="s">
        <v>2079</v>
      </c>
      <c r="K722" s="116" t="s">
        <v>2079</v>
      </c>
      <c r="L722" s="116" t="s">
        <v>493</v>
      </c>
      <c r="M722" s="116" t="s">
        <v>2079</v>
      </c>
      <c r="N722" s="116" t="s">
        <v>2079</v>
      </c>
      <c r="O722"/>
      <c r="P722" s="116" t="s">
        <v>2079</v>
      </c>
      <c r="Q722" s="116" t="s">
        <v>2079</v>
      </c>
      <c r="R722" s="116" t="s">
        <v>2079</v>
      </c>
      <c r="S722" s="116" t="s">
        <v>2079</v>
      </c>
      <c r="T722" s="116" t="s">
        <v>2079</v>
      </c>
      <c r="U722" s="116" t="s">
        <v>2079</v>
      </c>
      <c r="V722" s="116" t="s">
        <v>2079</v>
      </c>
      <c r="W722" s="116" t="s">
        <v>2079</v>
      </c>
      <c r="X722" s="116" t="s">
        <v>2079</v>
      </c>
      <c r="Y722" s="136"/>
    </row>
    <row r="723" spans="1:25" ht="15.75" customHeight="1">
      <c r="A723" s="116" t="s">
        <v>612</v>
      </c>
      <c r="B723" s="116" t="s">
        <v>387</v>
      </c>
      <c r="C723" s="116" t="s">
        <v>3504</v>
      </c>
      <c r="D723" t="s">
        <v>780</v>
      </c>
      <c r="E723" s="182" t="s">
        <v>3505</v>
      </c>
      <c r="F723" s="121" t="s">
        <v>2042</v>
      </c>
      <c r="G723" s="121" t="s">
        <v>376</v>
      </c>
      <c r="H723" s="116">
        <v>280</v>
      </c>
      <c r="I723" s="116" t="s">
        <v>352</v>
      </c>
      <c r="J723" s="116" t="s">
        <v>346</v>
      </c>
      <c r="K723" s="116">
        <v>25</v>
      </c>
      <c r="L723" s="116">
        <v>5</v>
      </c>
      <c r="M723" s="116" t="s">
        <v>489</v>
      </c>
      <c r="N723" s="116" t="s">
        <v>378</v>
      </c>
      <c r="O723"/>
      <c r="P723" s="116" t="s">
        <v>353</v>
      </c>
      <c r="Q723" s="137" t="s">
        <v>349</v>
      </c>
      <c r="R723" s="137">
        <v>12</v>
      </c>
      <c r="S723" s="135"/>
      <c r="T723" s="135" t="s">
        <v>347</v>
      </c>
      <c r="U723" s="136" t="s">
        <v>347</v>
      </c>
      <c r="V723" s="136" t="s">
        <v>349</v>
      </c>
      <c r="W723" s="136" t="s">
        <v>349</v>
      </c>
      <c r="X723" s="136" t="s">
        <v>349</v>
      </c>
      <c r="Y723" s="136"/>
    </row>
    <row r="724" spans="1:25" ht="15.75" customHeight="1">
      <c r="A724" s="116" t="s">
        <v>612</v>
      </c>
      <c r="B724" s="116" t="s">
        <v>387</v>
      </c>
      <c r="C724" s="116" t="s">
        <v>3506</v>
      </c>
      <c r="D724" t="s">
        <v>781</v>
      </c>
      <c r="E724" s="182" t="s">
        <v>3507</v>
      </c>
      <c r="F724" s="121" t="s">
        <v>2042</v>
      </c>
      <c r="G724" s="121" t="s">
        <v>376</v>
      </c>
      <c r="H724" s="116">
        <v>280</v>
      </c>
      <c r="I724" s="116" t="s">
        <v>352</v>
      </c>
      <c r="J724" s="116" t="s">
        <v>346</v>
      </c>
      <c r="K724" s="116">
        <v>25</v>
      </c>
      <c r="L724" s="116">
        <v>5</v>
      </c>
      <c r="M724" s="116" t="s">
        <v>489</v>
      </c>
      <c r="N724" s="116" t="s">
        <v>378</v>
      </c>
      <c r="O724"/>
      <c r="P724" s="116" t="s">
        <v>353</v>
      </c>
      <c r="Q724" s="137" t="s">
        <v>349</v>
      </c>
      <c r="R724" s="137">
        <v>12</v>
      </c>
      <c r="S724" s="135"/>
      <c r="T724" s="135" t="s">
        <v>736</v>
      </c>
      <c r="U724" s="136" t="s">
        <v>347</v>
      </c>
      <c r="V724" s="136" t="s">
        <v>349</v>
      </c>
      <c r="W724" s="136" t="s">
        <v>349</v>
      </c>
      <c r="X724" s="136" t="s">
        <v>349</v>
      </c>
      <c r="Y724" s="136"/>
    </row>
    <row r="725" spans="1:25" ht="15.75" customHeight="1">
      <c r="A725" s="116" t="s">
        <v>612</v>
      </c>
      <c r="B725" s="116" t="s">
        <v>387</v>
      </c>
      <c r="C725" s="116" t="s">
        <v>3508</v>
      </c>
      <c r="D725"/>
      <c r="E725" s="182" t="s">
        <v>3509</v>
      </c>
      <c r="F725" s="121" t="s">
        <v>2042</v>
      </c>
      <c r="G725" s="121" t="s">
        <v>2900</v>
      </c>
      <c r="H725" s="116">
        <v>280</v>
      </c>
      <c r="I725" s="116" t="s">
        <v>352</v>
      </c>
      <c r="J725" s="116" t="s">
        <v>346</v>
      </c>
      <c r="K725" s="116">
        <v>25</v>
      </c>
      <c r="L725" s="116">
        <v>2</v>
      </c>
      <c r="M725" s="116" t="s">
        <v>489</v>
      </c>
      <c r="N725" s="116" t="s">
        <v>378</v>
      </c>
      <c r="O725" t="s">
        <v>489</v>
      </c>
      <c r="P725" s="116" t="s">
        <v>379</v>
      </c>
      <c r="Q725" s="116" t="s">
        <v>349</v>
      </c>
      <c r="R725" s="137">
        <v>12</v>
      </c>
      <c r="S725" s="135"/>
      <c r="T725" s="135" t="s">
        <v>348</v>
      </c>
      <c r="U725" s="136" t="s">
        <v>347</v>
      </c>
      <c r="V725" s="136" t="s">
        <v>349</v>
      </c>
      <c r="W725" s="136" t="s">
        <v>349</v>
      </c>
      <c r="X725" s="136" t="s">
        <v>349</v>
      </c>
      <c r="Y725" s="136"/>
    </row>
    <row r="726" spans="1:25" ht="15.75" customHeight="1">
      <c r="A726" s="116" t="s">
        <v>612</v>
      </c>
      <c r="B726" s="116" t="s">
        <v>387</v>
      </c>
      <c r="C726" s="116" t="s">
        <v>3510</v>
      </c>
      <c r="D726" t="s">
        <v>782</v>
      </c>
      <c r="E726" s="182" t="s">
        <v>3511</v>
      </c>
      <c r="F726" s="121" t="s">
        <v>2042</v>
      </c>
      <c r="G726" s="121" t="s">
        <v>617</v>
      </c>
      <c r="H726" s="116">
        <v>420</v>
      </c>
      <c r="I726" s="116" t="s">
        <v>352</v>
      </c>
      <c r="J726" s="116" t="s">
        <v>346</v>
      </c>
      <c r="K726" s="116">
        <v>25</v>
      </c>
      <c r="L726" s="116">
        <v>3</v>
      </c>
      <c r="M726" s="116" t="s">
        <v>489</v>
      </c>
      <c r="N726" s="116" t="s">
        <v>378</v>
      </c>
      <c r="O726" t="s">
        <v>489</v>
      </c>
      <c r="P726" s="116" t="s">
        <v>3059</v>
      </c>
      <c r="Q726" s="137" t="s">
        <v>349</v>
      </c>
      <c r="R726" s="137">
        <v>12</v>
      </c>
      <c r="S726" s="135">
        <v>12</v>
      </c>
      <c r="T726" s="135" t="s">
        <v>348</v>
      </c>
      <c r="U726" s="136" t="s">
        <v>489</v>
      </c>
      <c r="V726" s="136" t="s">
        <v>349</v>
      </c>
      <c r="W726" s="136" t="s">
        <v>349</v>
      </c>
      <c r="X726" s="136" t="s">
        <v>349</v>
      </c>
      <c r="Y726" s="136"/>
    </row>
    <row r="727" spans="1:25" ht="15.75" customHeight="1">
      <c r="A727" s="116" t="s">
        <v>612</v>
      </c>
      <c r="B727" s="116" t="s">
        <v>387</v>
      </c>
      <c r="C727" s="116" t="s">
        <v>3512</v>
      </c>
      <c r="D727" t="s">
        <v>783</v>
      </c>
      <c r="E727" s="182" t="s">
        <v>3513</v>
      </c>
      <c r="F727" s="121" t="s">
        <v>2042</v>
      </c>
      <c r="G727" s="121" t="s">
        <v>617</v>
      </c>
      <c r="H727" s="116">
        <v>420</v>
      </c>
      <c r="I727" s="116" t="s">
        <v>352</v>
      </c>
      <c r="J727" s="116" t="s">
        <v>346</v>
      </c>
      <c r="K727" s="116">
        <v>25</v>
      </c>
      <c r="L727" s="116">
        <v>3</v>
      </c>
      <c r="M727" s="116" t="s">
        <v>489</v>
      </c>
      <c r="N727" s="116" t="s">
        <v>378</v>
      </c>
      <c r="O727" t="s">
        <v>489</v>
      </c>
      <c r="P727" s="116" t="s">
        <v>3059</v>
      </c>
      <c r="Q727" s="137" t="s">
        <v>349</v>
      </c>
      <c r="R727" s="137">
        <v>12</v>
      </c>
      <c r="S727" s="135">
        <v>12</v>
      </c>
      <c r="T727" s="135" t="s">
        <v>348</v>
      </c>
      <c r="U727" s="136" t="s">
        <v>489</v>
      </c>
      <c r="V727" s="136" t="s">
        <v>349</v>
      </c>
      <c r="W727" s="136" t="s">
        <v>349</v>
      </c>
      <c r="X727" s="136" t="s">
        <v>349</v>
      </c>
      <c r="Y727" s="136"/>
    </row>
    <row r="728" spans="1:25" ht="15.75" customHeight="1">
      <c r="A728" s="116" t="s">
        <v>612</v>
      </c>
      <c r="B728" s="116" t="s">
        <v>370</v>
      </c>
      <c r="C728" s="116" t="s">
        <v>3514</v>
      </c>
      <c r="D728" t="s">
        <v>784</v>
      </c>
      <c r="E728" s="182" t="s">
        <v>3515</v>
      </c>
      <c r="F728" s="121" t="s">
        <v>2042</v>
      </c>
      <c r="G728" s="121" t="s">
        <v>617</v>
      </c>
      <c r="H728" s="116">
        <v>420</v>
      </c>
      <c r="I728" s="116" t="s">
        <v>352</v>
      </c>
      <c r="J728" s="116" t="s">
        <v>346</v>
      </c>
      <c r="K728" s="116">
        <v>25</v>
      </c>
      <c r="L728" s="116">
        <v>3</v>
      </c>
      <c r="M728" s="116" t="s">
        <v>489</v>
      </c>
      <c r="N728" s="116" t="s">
        <v>378</v>
      </c>
      <c r="O728" t="s">
        <v>489</v>
      </c>
      <c r="P728" s="116" t="s">
        <v>3059</v>
      </c>
      <c r="Q728" s="137" t="s">
        <v>349</v>
      </c>
      <c r="R728" s="137">
        <v>12</v>
      </c>
      <c r="S728" s="135">
        <v>12</v>
      </c>
      <c r="T728" s="135" t="s">
        <v>348</v>
      </c>
      <c r="U728" s="136" t="s">
        <v>489</v>
      </c>
      <c r="V728" s="136" t="s">
        <v>349</v>
      </c>
      <c r="W728" s="136" t="s">
        <v>349</v>
      </c>
      <c r="X728" s="136" t="s">
        <v>349</v>
      </c>
      <c r="Y728" s="136"/>
    </row>
    <row r="729" spans="1:25" ht="15.75" customHeight="1">
      <c r="A729" s="116" t="s">
        <v>612</v>
      </c>
      <c r="B729" s="116" t="s">
        <v>370</v>
      </c>
      <c r="C729" s="116" t="s">
        <v>3516</v>
      </c>
      <c r="D729" t="s">
        <v>785</v>
      </c>
      <c r="E729" s="182" t="s">
        <v>3517</v>
      </c>
      <c r="F729" s="121" t="s">
        <v>2042</v>
      </c>
      <c r="G729" s="121" t="s">
        <v>617</v>
      </c>
      <c r="H729" s="116">
        <v>420</v>
      </c>
      <c r="I729" s="116" t="s">
        <v>352</v>
      </c>
      <c r="J729" s="116" t="s">
        <v>346</v>
      </c>
      <c r="K729" s="116">
        <v>25</v>
      </c>
      <c r="L729" s="116">
        <v>3</v>
      </c>
      <c r="M729" s="116" t="s">
        <v>489</v>
      </c>
      <c r="N729" s="116" t="s">
        <v>378</v>
      </c>
      <c r="O729" t="s">
        <v>489</v>
      </c>
      <c r="P729" s="116" t="s">
        <v>3059</v>
      </c>
      <c r="Q729" s="137" t="s">
        <v>349</v>
      </c>
      <c r="R729" s="137">
        <v>12</v>
      </c>
      <c r="S729" s="135">
        <v>12</v>
      </c>
      <c r="T729" s="135" t="s">
        <v>348</v>
      </c>
      <c r="U729" s="136" t="s">
        <v>489</v>
      </c>
      <c r="V729" s="136" t="s">
        <v>349</v>
      </c>
      <c r="W729" s="136" t="s">
        <v>349</v>
      </c>
      <c r="X729" s="136" t="s">
        <v>349</v>
      </c>
      <c r="Y729" s="136"/>
    </row>
    <row r="730" spans="1:25" ht="15.75" customHeight="1">
      <c r="A730" s="116" t="s">
        <v>612</v>
      </c>
      <c r="B730" s="116" t="s">
        <v>370</v>
      </c>
      <c r="C730" s="116" t="s">
        <v>3518</v>
      </c>
      <c r="D730"/>
      <c r="E730" s="182" t="s">
        <v>3519</v>
      </c>
      <c r="F730" s="121" t="s">
        <v>2668</v>
      </c>
      <c r="G730" s="121" t="s">
        <v>2895</v>
      </c>
      <c r="H730" s="116">
        <v>420</v>
      </c>
      <c r="I730" s="116" t="s">
        <v>352</v>
      </c>
      <c r="J730" s="116" t="s">
        <v>346</v>
      </c>
      <c r="K730" s="116">
        <v>25</v>
      </c>
      <c r="L730" s="116">
        <v>2</v>
      </c>
      <c r="M730" s="116" t="s">
        <v>489</v>
      </c>
      <c r="N730" s="116" t="s">
        <v>378</v>
      </c>
      <c r="O730"/>
      <c r="P730" s="116" t="s">
        <v>2195</v>
      </c>
      <c r="Q730" s="137" t="s">
        <v>349</v>
      </c>
      <c r="R730" s="135">
        <v>12</v>
      </c>
      <c r="S730" s="135"/>
      <c r="T730" s="135"/>
      <c r="U730" s="136"/>
      <c r="V730" s="136" t="s">
        <v>349</v>
      </c>
      <c r="W730" s="136" t="s">
        <v>349</v>
      </c>
      <c r="X730" s="136" t="s">
        <v>349</v>
      </c>
      <c r="Y730" s="136"/>
    </row>
    <row r="731" spans="1:25" ht="15.75" customHeight="1">
      <c r="A731" s="116" t="s">
        <v>612</v>
      </c>
      <c r="B731" s="116" t="s">
        <v>387</v>
      </c>
      <c r="C731" s="116" t="s">
        <v>3520</v>
      </c>
      <c r="D731" t="s">
        <v>786</v>
      </c>
      <c r="E731" s="182" t="s">
        <v>3521</v>
      </c>
      <c r="F731" s="121" t="s">
        <v>2042</v>
      </c>
      <c r="G731" s="121" t="s">
        <v>2439</v>
      </c>
      <c r="H731" s="116">
        <v>120</v>
      </c>
      <c r="I731" s="116" t="s">
        <v>352</v>
      </c>
      <c r="J731" s="116" t="s">
        <v>346</v>
      </c>
      <c r="K731" s="116">
        <v>25</v>
      </c>
      <c r="L731" s="116">
        <v>2</v>
      </c>
      <c r="M731" s="116" t="s">
        <v>489</v>
      </c>
      <c r="N731" s="116" t="s">
        <v>378</v>
      </c>
      <c r="O731"/>
      <c r="P731" s="116" t="s">
        <v>2043</v>
      </c>
      <c r="Q731" s="137" t="s">
        <v>349</v>
      </c>
      <c r="R731" s="137">
        <v>12</v>
      </c>
      <c r="S731" s="135">
        <v>36</v>
      </c>
      <c r="T731" s="135" t="s">
        <v>347</v>
      </c>
      <c r="U731" s="136" t="s">
        <v>489</v>
      </c>
      <c r="V731" s="136" t="s">
        <v>349</v>
      </c>
      <c r="W731" s="136" t="s">
        <v>349</v>
      </c>
      <c r="X731" s="136" t="s">
        <v>349</v>
      </c>
      <c r="Y731" s="136"/>
    </row>
    <row r="732" spans="1:25" ht="15.75" customHeight="1">
      <c r="A732" s="116" t="s">
        <v>612</v>
      </c>
      <c r="B732" s="116" t="s">
        <v>387</v>
      </c>
      <c r="C732" s="116" t="s">
        <v>3522</v>
      </c>
      <c r="D732" t="s">
        <v>787</v>
      </c>
      <c r="E732" s="182" t="s">
        <v>3523</v>
      </c>
      <c r="F732" s="121" t="s">
        <v>2042</v>
      </c>
      <c r="G732" s="121" t="s">
        <v>376</v>
      </c>
      <c r="H732" s="116">
        <v>280</v>
      </c>
      <c r="I732" s="116" t="s">
        <v>352</v>
      </c>
      <c r="J732" s="116" t="s">
        <v>346</v>
      </c>
      <c r="K732" s="116">
        <v>25</v>
      </c>
      <c r="L732" s="116">
        <v>7.5</v>
      </c>
      <c r="M732" s="116" t="s">
        <v>489</v>
      </c>
      <c r="N732" s="116" t="s">
        <v>378</v>
      </c>
      <c r="O732"/>
      <c r="P732" s="116" t="s">
        <v>353</v>
      </c>
      <c r="Q732" s="137" t="s">
        <v>349</v>
      </c>
      <c r="R732" s="137">
        <v>12</v>
      </c>
      <c r="S732" s="135"/>
      <c r="T732" s="135" t="s">
        <v>347</v>
      </c>
      <c r="U732" s="136" t="s">
        <v>489</v>
      </c>
      <c r="V732" s="136" t="s">
        <v>349</v>
      </c>
      <c r="W732" s="136" t="s">
        <v>349</v>
      </c>
      <c r="X732" s="136" t="s">
        <v>349</v>
      </c>
      <c r="Y732" s="136"/>
    </row>
    <row r="733" spans="1:25" ht="15.75" customHeight="1">
      <c r="A733" s="116" t="s">
        <v>612</v>
      </c>
      <c r="B733" s="116" t="s">
        <v>387</v>
      </c>
      <c r="C733" s="116" t="s">
        <v>3524</v>
      </c>
      <c r="D733"/>
      <c r="E733" s="182" t="s">
        <v>3525</v>
      </c>
      <c r="F733" s="121" t="s">
        <v>2042</v>
      </c>
      <c r="G733" s="121" t="s">
        <v>2900</v>
      </c>
      <c r="H733" s="116">
        <v>280</v>
      </c>
      <c r="I733" s="116" t="s">
        <v>352</v>
      </c>
      <c r="J733" s="116" t="s">
        <v>346</v>
      </c>
      <c r="K733" s="116">
        <v>25</v>
      </c>
      <c r="L733" s="116">
        <v>2</v>
      </c>
      <c r="M733" s="116" t="s">
        <v>489</v>
      </c>
      <c r="N733" s="116" t="s">
        <v>378</v>
      </c>
      <c r="O733" t="s">
        <v>489</v>
      </c>
      <c r="P733" s="116" t="s">
        <v>379</v>
      </c>
      <c r="Q733" s="116" t="s">
        <v>349</v>
      </c>
      <c r="R733" s="137">
        <v>12</v>
      </c>
      <c r="S733" s="135"/>
      <c r="T733" s="135" t="s">
        <v>348</v>
      </c>
      <c r="U733" s="136" t="s">
        <v>489</v>
      </c>
      <c r="V733" s="136" t="s">
        <v>349</v>
      </c>
      <c r="W733" s="136" t="s">
        <v>349</v>
      </c>
      <c r="X733" s="136" t="s">
        <v>349</v>
      </c>
      <c r="Y733" s="136"/>
    </row>
    <row r="734" spans="1:25" ht="15.75" customHeight="1">
      <c r="A734" s="116" t="s">
        <v>612</v>
      </c>
      <c r="B734" s="116" t="s">
        <v>370</v>
      </c>
      <c r="C734" s="116" t="s">
        <v>3526</v>
      </c>
      <c r="D734" t="s">
        <v>788</v>
      </c>
      <c r="E734" s="182" t="s">
        <v>3527</v>
      </c>
      <c r="F734" s="121" t="s">
        <v>2042</v>
      </c>
      <c r="G734" s="121" t="s">
        <v>376</v>
      </c>
      <c r="H734" s="116">
        <v>280</v>
      </c>
      <c r="I734" s="116" t="s">
        <v>352</v>
      </c>
      <c r="J734" s="116" t="s">
        <v>346</v>
      </c>
      <c r="K734" s="116">
        <v>25</v>
      </c>
      <c r="L734" s="116">
        <v>2</v>
      </c>
      <c r="M734" s="116" t="s">
        <v>489</v>
      </c>
      <c r="N734" s="116" t="s">
        <v>378</v>
      </c>
      <c r="O734"/>
      <c r="P734" s="116" t="s">
        <v>353</v>
      </c>
      <c r="Q734" s="137" t="s">
        <v>349</v>
      </c>
      <c r="R734" s="137">
        <v>12</v>
      </c>
      <c r="S734" s="135"/>
      <c r="T734" s="135" t="s">
        <v>348</v>
      </c>
      <c r="U734" s="136" t="s">
        <v>489</v>
      </c>
      <c r="V734" s="136" t="s">
        <v>349</v>
      </c>
      <c r="W734" s="136" t="s">
        <v>349</v>
      </c>
      <c r="X734" s="136" t="s">
        <v>349</v>
      </c>
      <c r="Y734" s="136"/>
    </row>
    <row r="735" spans="1:25" ht="15.75" customHeight="1">
      <c r="A735" s="116" t="s">
        <v>612</v>
      </c>
      <c r="B735" s="116" t="s">
        <v>370</v>
      </c>
      <c r="C735" s="116" t="s">
        <v>3528</v>
      </c>
      <c r="D735" t="s">
        <v>789</v>
      </c>
      <c r="E735" s="182" t="s">
        <v>3529</v>
      </c>
      <c r="F735" s="121" t="s">
        <v>2042</v>
      </c>
      <c r="G735" s="121" t="s">
        <v>617</v>
      </c>
      <c r="H735" s="116">
        <v>420</v>
      </c>
      <c r="I735" s="116" t="s">
        <v>352</v>
      </c>
      <c r="J735" s="116" t="s">
        <v>346</v>
      </c>
      <c r="K735" s="116">
        <v>25</v>
      </c>
      <c r="L735" s="116">
        <v>3</v>
      </c>
      <c r="M735" s="116" t="s">
        <v>489</v>
      </c>
      <c r="N735" s="116" t="s">
        <v>378</v>
      </c>
      <c r="O735" t="s">
        <v>489</v>
      </c>
      <c r="P735" s="116" t="s">
        <v>3059</v>
      </c>
      <c r="Q735" s="137" t="s">
        <v>349</v>
      </c>
      <c r="R735" s="137">
        <v>12</v>
      </c>
      <c r="S735" s="135"/>
      <c r="T735" s="135" t="s">
        <v>348</v>
      </c>
      <c r="U735" s="136" t="s">
        <v>489</v>
      </c>
      <c r="V735" s="136" t="s">
        <v>349</v>
      </c>
      <c r="W735" s="136" t="s">
        <v>349</v>
      </c>
      <c r="X735" s="136" t="s">
        <v>349</v>
      </c>
      <c r="Y735" s="136"/>
    </row>
    <row r="736" spans="1:25" ht="15.75" customHeight="1">
      <c r="A736" s="116" t="s">
        <v>612</v>
      </c>
      <c r="B736" s="116" t="s">
        <v>370</v>
      </c>
      <c r="C736" s="116" t="s">
        <v>3530</v>
      </c>
      <c r="D736" t="s">
        <v>790</v>
      </c>
      <c r="E736" s="182" t="s">
        <v>3531</v>
      </c>
      <c r="F736" s="121" t="s">
        <v>2042</v>
      </c>
      <c r="G736" s="121" t="s">
        <v>617</v>
      </c>
      <c r="H736" s="116">
        <v>420</v>
      </c>
      <c r="I736" s="116" t="s">
        <v>352</v>
      </c>
      <c r="J736" s="116" t="s">
        <v>346</v>
      </c>
      <c r="K736" s="116">
        <v>25</v>
      </c>
      <c r="L736" s="116">
        <v>3</v>
      </c>
      <c r="M736" s="116" t="s">
        <v>489</v>
      </c>
      <c r="N736" s="116" t="s">
        <v>378</v>
      </c>
      <c r="O736" t="s">
        <v>489</v>
      </c>
      <c r="P736" s="116" t="s">
        <v>3059</v>
      </c>
      <c r="Q736" s="137" t="s">
        <v>349</v>
      </c>
      <c r="R736" s="137">
        <v>12</v>
      </c>
      <c r="S736" s="135"/>
      <c r="T736" s="135" t="s">
        <v>348</v>
      </c>
      <c r="U736" s="136" t="s">
        <v>489</v>
      </c>
      <c r="V736" s="136" t="s">
        <v>349</v>
      </c>
      <c r="W736" s="136" t="s">
        <v>349</v>
      </c>
      <c r="X736" s="136" t="s">
        <v>349</v>
      </c>
      <c r="Y736" s="136"/>
    </row>
    <row r="737" spans="1:25" ht="15.75" customHeight="1">
      <c r="A737" s="116" t="s">
        <v>612</v>
      </c>
      <c r="B737" s="116" t="s">
        <v>370</v>
      </c>
      <c r="C737" s="116" t="s">
        <v>3532</v>
      </c>
      <c r="D737" t="s">
        <v>791</v>
      </c>
      <c r="E737" s="182" t="s">
        <v>3533</v>
      </c>
      <c r="F737" s="121" t="s">
        <v>2042</v>
      </c>
      <c r="G737" s="121" t="s">
        <v>617</v>
      </c>
      <c r="H737" s="116">
        <v>420</v>
      </c>
      <c r="I737" s="116" t="s">
        <v>352</v>
      </c>
      <c r="J737" s="116" t="s">
        <v>346</v>
      </c>
      <c r="K737" s="116">
        <v>25</v>
      </c>
      <c r="L737" s="116">
        <v>3</v>
      </c>
      <c r="M737" s="116" t="s">
        <v>489</v>
      </c>
      <c r="N737" s="116" t="s">
        <v>378</v>
      </c>
      <c r="O737" t="s">
        <v>489</v>
      </c>
      <c r="P737" s="116" t="s">
        <v>3059</v>
      </c>
      <c r="Q737" s="137" t="s">
        <v>349</v>
      </c>
      <c r="R737" s="137">
        <v>12</v>
      </c>
      <c r="S737" s="135"/>
      <c r="T737" s="135" t="s">
        <v>348</v>
      </c>
      <c r="U737" s="136" t="s">
        <v>489</v>
      </c>
      <c r="V737" s="136" t="s">
        <v>349</v>
      </c>
      <c r="W737" s="136" t="s">
        <v>349</v>
      </c>
      <c r="X737" s="136" t="s">
        <v>349</v>
      </c>
      <c r="Y737" s="136"/>
    </row>
    <row r="738" spans="1:25" ht="15.75" customHeight="1">
      <c r="A738" s="116" t="s">
        <v>612</v>
      </c>
      <c r="B738" s="116" t="s">
        <v>370</v>
      </c>
      <c r="C738" s="116" t="s">
        <v>3534</v>
      </c>
      <c r="D738" t="s">
        <v>792</v>
      </c>
      <c r="E738" s="182" t="s">
        <v>3535</v>
      </c>
      <c r="F738" s="121" t="s">
        <v>2042</v>
      </c>
      <c r="G738" s="121" t="s">
        <v>617</v>
      </c>
      <c r="H738" s="116">
        <v>420</v>
      </c>
      <c r="I738" s="116" t="s">
        <v>352</v>
      </c>
      <c r="J738" s="116" t="s">
        <v>346</v>
      </c>
      <c r="K738" s="116">
        <v>25</v>
      </c>
      <c r="L738" s="116">
        <v>3</v>
      </c>
      <c r="M738" s="116" t="s">
        <v>489</v>
      </c>
      <c r="N738" s="116" t="s">
        <v>378</v>
      </c>
      <c r="O738" t="s">
        <v>489</v>
      </c>
      <c r="P738" s="116" t="s">
        <v>3059</v>
      </c>
      <c r="Q738" s="137" t="s">
        <v>349</v>
      </c>
      <c r="R738" s="137">
        <v>12</v>
      </c>
      <c r="S738" s="135"/>
      <c r="T738" s="135" t="s">
        <v>348</v>
      </c>
      <c r="U738" s="136" t="s">
        <v>489</v>
      </c>
      <c r="V738" s="136" t="s">
        <v>349</v>
      </c>
      <c r="W738" s="136" t="s">
        <v>349</v>
      </c>
      <c r="X738" s="136" t="s">
        <v>349</v>
      </c>
      <c r="Y738" s="136"/>
    </row>
    <row r="739" spans="1:25" ht="15.75" customHeight="1">
      <c r="A739" s="116" t="s">
        <v>612</v>
      </c>
      <c r="B739" s="116" t="s">
        <v>370</v>
      </c>
      <c r="C739" s="116" t="s">
        <v>3536</v>
      </c>
      <c r="D739"/>
      <c r="E739" s="182" t="s">
        <v>3537</v>
      </c>
      <c r="F739" s="121" t="s">
        <v>2668</v>
      </c>
      <c r="G739" s="121" t="s">
        <v>2895</v>
      </c>
      <c r="H739" s="116">
        <v>420</v>
      </c>
      <c r="I739" s="116" t="s">
        <v>352</v>
      </c>
      <c r="J739" s="116" t="s">
        <v>346</v>
      </c>
      <c r="K739" s="116">
        <v>25</v>
      </c>
      <c r="L739" s="116">
        <v>2</v>
      </c>
      <c r="M739" s="116" t="s">
        <v>489</v>
      </c>
      <c r="N739" s="116" t="s">
        <v>378</v>
      </c>
      <c r="O739"/>
      <c r="P739" s="116" t="s">
        <v>2195</v>
      </c>
      <c r="Q739" s="137" t="s">
        <v>349</v>
      </c>
      <c r="R739" s="137">
        <v>12</v>
      </c>
      <c r="S739" s="135"/>
      <c r="T739" s="135" t="s">
        <v>348</v>
      </c>
      <c r="U739" s="136" t="s">
        <v>489</v>
      </c>
      <c r="V739" s="136" t="s">
        <v>349</v>
      </c>
      <c r="W739" s="136" t="s">
        <v>349</v>
      </c>
      <c r="X739" s="136" t="s">
        <v>349</v>
      </c>
      <c r="Y739" s="136"/>
    </row>
    <row r="740" spans="1:25" ht="15.75" customHeight="1">
      <c r="A740" s="116" t="s">
        <v>612</v>
      </c>
      <c r="B740" s="116" t="s">
        <v>350</v>
      </c>
      <c r="C740" s="116" t="s">
        <v>3538</v>
      </c>
      <c r="D740"/>
      <c r="E740" s="182" t="s">
        <v>3539</v>
      </c>
      <c r="F740" s="121" t="s">
        <v>349</v>
      </c>
      <c r="G740" s="121" t="s">
        <v>622</v>
      </c>
      <c r="H740" s="116" t="s">
        <v>2079</v>
      </c>
      <c r="I740" s="116" t="s">
        <v>2079</v>
      </c>
      <c r="J740" s="116" t="s">
        <v>2079</v>
      </c>
      <c r="K740" s="116" t="s">
        <v>2079</v>
      </c>
      <c r="L740" s="116" t="s">
        <v>493</v>
      </c>
      <c r="M740" s="116" t="s">
        <v>2079</v>
      </c>
      <c r="N740" s="116" t="s">
        <v>2079</v>
      </c>
      <c r="O740"/>
      <c r="P740" s="116" t="s">
        <v>2079</v>
      </c>
      <c r="Q740" s="116" t="s">
        <v>2079</v>
      </c>
      <c r="R740" s="116" t="s">
        <v>2079</v>
      </c>
      <c r="S740" s="116" t="s">
        <v>2079</v>
      </c>
      <c r="T740" s="116" t="s">
        <v>2079</v>
      </c>
      <c r="U740" s="116" t="s">
        <v>2079</v>
      </c>
      <c r="V740" s="116" t="s">
        <v>2079</v>
      </c>
      <c r="W740" s="116" t="s">
        <v>2079</v>
      </c>
      <c r="X740" s="116" t="s">
        <v>2079</v>
      </c>
      <c r="Y740" s="136"/>
    </row>
    <row r="741" spans="1:25" ht="15.75" customHeight="1">
      <c r="A741" s="116" t="s">
        <v>612</v>
      </c>
      <c r="B741" s="116" t="s">
        <v>350</v>
      </c>
      <c r="C741" s="116" t="s">
        <v>3540</v>
      </c>
      <c r="D741"/>
      <c r="E741" s="182" t="s">
        <v>3541</v>
      </c>
      <c r="F741" s="121" t="s">
        <v>349</v>
      </c>
      <c r="G741" s="121" t="s">
        <v>623</v>
      </c>
      <c r="H741" s="116" t="s">
        <v>2079</v>
      </c>
      <c r="I741" s="116" t="s">
        <v>2079</v>
      </c>
      <c r="J741" s="116" t="s">
        <v>2079</v>
      </c>
      <c r="K741" s="116" t="s">
        <v>2079</v>
      </c>
      <c r="L741" s="116" t="s">
        <v>493</v>
      </c>
      <c r="M741" s="116" t="s">
        <v>2079</v>
      </c>
      <c r="N741" s="116" t="s">
        <v>2079</v>
      </c>
      <c r="O741"/>
      <c r="P741" s="116" t="s">
        <v>2079</v>
      </c>
      <c r="Q741" s="116" t="s">
        <v>2079</v>
      </c>
      <c r="R741" s="116" t="s">
        <v>2079</v>
      </c>
      <c r="S741" s="116" t="s">
        <v>2079</v>
      </c>
      <c r="T741" s="116" t="s">
        <v>2079</v>
      </c>
      <c r="U741" s="116" t="s">
        <v>2079</v>
      </c>
      <c r="V741" s="116" t="s">
        <v>2079</v>
      </c>
      <c r="W741" s="116" t="s">
        <v>2079</v>
      </c>
      <c r="X741" s="116" t="s">
        <v>2079</v>
      </c>
      <c r="Y741" s="136"/>
    </row>
    <row r="742" spans="1:25" ht="15.75" customHeight="1">
      <c r="A742" s="116" t="s">
        <v>612</v>
      </c>
      <c r="B742" s="116" t="s">
        <v>350</v>
      </c>
      <c r="C742" s="116" t="s">
        <v>3542</v>
      </c>
      <c r="D742" t="s">
        <v>793</v>
      </c>
      <c r="E742" s="182" t="s">
        <v>3543</v>
      </c>
      <c r="F742" s="121" t="s">
        <v>2042</v>
      </c>
      <c r="G742" s="121" t="s">
        <v>376</v>
      </c>
      <c r="H742" s="116">
        <v>280</v>
      </c>
      <c r="I742" s="116" t="s">
        <v>345</v>
      </c>
      <c r="J742" s="116" t="s">
        <v>346</v>
      </c>
      <c r="K742" s="116">
        <v>25</v>
      </c>
      <c r="L742" s="116">
        <v>5</v>
      </c>
      <c r="M742" s="116" t="s">
        <v>489</v>
      </c>
      <c r="N742" s="116" t="s">
        <v>378</v>
      </c>
      <c r="O742"/>
      <c r="P742" s="116" t="s">
        <v>794</v>
      </c>
      <c r="Q742" s="116" t="s">
        <v>349</v>
      </c>
      <c r="R742" s="137">
        <v>12</v>
      </c>
      <c r="S742" s="135"/>
      <c r="T742" s="135" t="s">
        <v>489</v>
      </c>
      <c r="U742" s="136" t="s">
        <v>489</v>
      </c>
      <c r="V742" s="136" t="s">
        <v>349</v>
      </c>
      <c r="W742" s="136" t="s">
        <v>349</v>
      </c>
      <c r="X742" s="136" t="s">
        <v>349</v>
      </c>
      <c r="Y742" s="136"/>
    </row>
    <row r="743" spans="1:25" ht="15.75" customHeight="1">
      <c r="A743" s="116" t="s">
        <v>612</v>
      </c>
      <c r="B743" s="116" t="s">
        <v>350</v>
      </c>
      <c r="C743" s="116" t="s">
        <v>3544</v>
      </c>
      <c r="D743" t="s">
        <v>795</v>
      </c>
      <c r="E743" s="182" t="s">
        <v>3545</v>
      </c>
      <c r="F743" s="121" t="s">
        <v>2042</v>
      </c>
      <c r="G743" s="121" t="s">
        <v>376</v>
      </c>
      <c r="H743" s="116">
        <v>280</v>
      </c>
      <c r="I743" s="116" t="s">
        <v>345</v>
      </c>
      <c r="J743" s="116" t="s">
        <v>346</v>
      </c>
      <c r="K743" s="116">
        <v>25</v>
      </c>
      <c r="L743" s="116">
        <v>5</v>
      </c>
      <c r="M743" s="116" t="s">
        <v>489</v>
      </c>
      <c r="N743" s="116" t="s">
        <v>378</v>
      </c>
      <c r="O743"/>
      <c r="P743" s="116" t="s">
        <v>794</v>
      </c>
      <c r="Q743" s="116" t="s">
        <v>349</v>
      </c>
      <c r="R743" s="137">
        <v>12</v>
      </c>
      <c r="S743" s="135"/>
      <c r="T743" s="135" t="s">
        <v>489</v>
      </c>
      <c r="U743" s="136" t="s">
        <v>489</v>
      </c>
      <c r="V743" s="136" t="s">
        <v>349</v>
      </c>
      <c r="W743" s="136" t="s">
        <v>349</v>
      </c>
      <c r="X743" s="136" t="s">
        <v>349</v>
      </c>
      <c r="Y743" s="136"/>
    </row>
    <row r="744" spans="1:25" ht="15.75" customHeight="1">
      <c r="A744" s="116" t="s">
        <v>612</v>
      </c>
      <c r="B744" s="116" t="s">
        <v>350</v>
      </c>
      <c r="C744" s="116" t="s">
        <v>3546</v>
      </c>
      <c r="D744" t="s">
        <v>796</v>
      </c>
      <c r="E744" s="182" t="s">
        <v>3547</v>
      </c>
      <c r="F744" s="121" t="s">
        <v>2042</v>
      </c>
      <c r="G744" s="121" t="s">
        <v>617</v>
      </c>
      <c r="H744" s="116">
        <v>420</v>
      </c>
      <c r="I744" s="116" t="s">
        <v>345</v>
      </c>
      <c r="J744" s="116" t="s">
        <v>346</v>
      </c>
      <c r="K744" s="116">
        <v>25</v>
      </c>
      <c r="L744" s="116">
        <v>3</v>
      </c>
      <c r="M744" s="116" t="s">
        <v>489</v>
      </c>
      <c r="N744" s="116" t="s">
        <v>378</v>
      </c>
      <c r="O744" t="s">
        <v>489</v>
      </c>
      <c r="P744" s="116" t="s">
        <v>3059</v>
      </c>
      <c r="Q744" s="137" t="s">
        <v>349</v>
      </c>
      <c r="R744" s="137">
        <v>12</v>
      </c>
      <c r="S744" s="135"/>
      <c r="T744" s="135" t="s">
        <v>490</v>
      </c>
      <c r="U744" s="136" t="s">
        <v>489</v>
      </c>
      <c r="V744" s="136" t="s">
        <v>349</v>
      </c>
      <c r="W744" s="136" t="s">
        <v>349</v>
      </c>
      <c r="X744" s="136" t="s">
        <v>349</v>
      </c>
      <c r="Y744" s="136"/>
    </row>
    <row r="745" spans="1:25" ht="15.75" customHeight="1">
      <c r="A745" s="116" t="s">
        <v>612</v>
      </c>
      <c r="B745" s="116" t="s">
        <v>350</v>
      </c>
      <c r="C745" s="116" t="s">
        <v>3548</v>
      </c>
      <c r="D745" t="s">
        <v>797</v>
      </c>
      <c r="E745" s="182" t="s">
        <v>3549</v>
      </c>
      <c r="F745" s="121" t="s">
        <v>2042</v>
      </c>
      <c r="G745" s="121" t="s">
        <v>617</v>
      </c>
      <c r="H745" s="116">
        <v>420</v>
      </c>
      <c r="I745" s="116" t="s">
        <v>345</v>
      </c>
      <c r="J745" s="116" t="s">
        <v>346</v>
      </c>
      <c r="K745" s="116">
        <v>25</v>
      </c>
      <c r="L745" s="116">
        <v>3</v>
      </c>
      <c r="M745" s="116" t="s">
        <v>489</v>
      </c>
      <c r="N745" s="116" t="s">
        <v>378</v>
      </c>
      <c r="O745" t="s">
        <v>489</v>
      </c>
      <c r="P745" s="116" t="s">
        <v>3059</v>
      </c>
      <c r="Q745" s="137" t="s">
        <v>349</v>
      </c>
      <c r="R745" s="137">
        <v>12</v>
      </c>
      <c r="S745" s="135"/>
      <c r="T745" s="135" t="s">
        <v>490</v>
      </c>
      <c r="U745" s="136" t="s">
        <v>489</v>
      </c>
      <c r="V745" s="136" t="s">
        <v>349</v>
      </c>
      <c r="W745" s="136" t="s">
        <v>349</v>
      </c>
      <c r="X745" s="136" t="s">
        <v>349</v>
      </c>
      <c r="Y745" s="136"/>
    </row>
    <row r="746" spans="1:25" ht="15.75" customHeight="1">
      <c r="A746" s="116" t="s">
        <v>612</v>
      </c>
      <c r="B746" s="116" t="s">
        <v>350</v>
      </c>
      <c r="C746" s="116" t="s">
        <v>3550</v>
      </c>
      <c r="D746" t="s">
        <v>798</v>
      </c>
      <c r="E746" s="182" t="s">
        <v>3551</v>
      </c>
      <c r="F746" s="121" t="s">
        <v>2042</v>
      </c>
      <c r="G746" s="121" t="s">
        <v>617</v>
      </c>
      <c r="H746" s="116">
        <v>420</v>
      </c>
      <c r="I746" s="116" t="s">
        <v>345</v>
      </c>
      <c r="J746" s="116" t="s">
        <v>346</v>
      </c>
      <c r="K746" s="116">
        <v>25</v>
      </c>
      <c r="L746" s="116">
        <v>3</v>
      </c>
      <c r="M746" s="116" t="s">
        <v>489</v>
      </c>
      <c r="N746" s="116" t="s">
        <v>378</v>
      </c>
      <c r="O746" t="s">
        <v>489</v>
      </c>
      <c r="P746" s="116" t="s">
        <v>3059</v>
      </c>
      <c r="Q746" s="137" t="s">
        <v>349</v>
      </c>
      <c r="R746" s="137">
        <v>12</v>
      </c>
      <c r="S746" s="135"/>
      <c r="T746" s="135" t="s">
        <v>490</v>
      </c>
      <c r="U746" s="136" t="s">
        <v>489</v>
      </c>
      <c r="V746" s="136" t="s">
        <v>349</v>
      </c>
      <c r="W746" s="136" t="s">
        <v>349</v>
      </c>
      <c r="X746" s="136" t="s">
        <v>349</v>
      </c>
      <c r="Y746" s="136"/>
    </row>
    <row r="747" spans="1:25" ht="15.75" customHeight="1">
      <c r="A747" s="116" t="s">
        <v>612</v>
      </c>
      <c r="B747" s="116" t="s">
        <v>350</v>
      </c>
      <c r="C747" s="116" t="s">
        <v>3552</v>
      </c>
      <c r="D747" t="s">
        <v>799</v>
      </c>
      <c r="E747" s="182" t="s">
        <v>3553</v>
      </c>
      <c r="F747" s="121" t="s">
        <v>2042</v>
      </c>
      <c r="G747" s="121" t="s">
        <v>617</v>
      </c>
      <c r="H747" s="116">
        <v>420</v>
      </c>
      <c r="I747" s="116" t="s">
        <v>345</v>
      </c>
      <c r="J747" s="116" t="s">
        <v>346</v>
      </c>
      <c r="K747" s="116">
        <v>25</v>
      </c>
      <c r="L747" s="116">
        <v>3</v>
      </c>
      <c r="M747" s="116" t="s">
        <v>489</v>
      </c>
      <c r="N747" s="116" t="s">
        <v>378</v>
      </c>
      <c r="O747" t="s">
        <v>489</v>
      </c>
      <c r="P747" s="116" t="s">
        <v>3059</v>
      </c>
      <c r="Q747" s="137" t="s">
        <v>349</v>
      </c>
      <c r="R747" s="137">
        <v>12</v>
      </c>
      <c r="S747" s="135"/>
      <c r="T747" s="135" t="s">
        <v>490</v>
      </c>
      <c r="U747" s="136" t="s">
        <v>489</v>
      </c>
      <c r="V747" s="136" t="s">
        <v>349</v>
      </c>
      <c r="W747" s="136" t="s">
        <v>349</v>
      </c>
      <c r="X747" s="136" t="s">
        <v>349</v>
      </c>
      <c r="Y747" s="136"/>
    </row>
    <row r="748" spans="1:25" ht="15.75" customHeight="1">
      <c r="A748" s="116" t="s">
        <v>612</v>
      </c>
      <c r="B748" s="116" t="s">
        <v>343</v>
      </c>
      <c r="C748" s="116" t="s">
        <v>3554</v>
      </c>
      <c r="D748" t="s">
        <v>800</v>
      </c>
      <c r="E748" s="182" t="s">
        <v>3555</v>
      </c>
      <c r="F748" s="121" t="s">
        <v>2042</v>
      </c>
      <c r="G748" s="121" t="s">
        <v>2439</v>
      </c>
      <c r="H748" s="116">
        <v>280</v>
      </c>
      <c r="I748" s="116" t="s">
        <v>345</v>
      </c>
      <c r="J748" s="116" t="s">
        <v>346</v>
      </c>
      <c r="K748" s="116">
        <v>25</v>
      </c>
      <c r="L748" s="116">
        <v>5</v>
      </c>
      <c r="M748" s="116" t="s">
        <v>489</v>
      </c>
      <c r="N748" s="116" t="s">
        <v>378</v>
      </c>
      <c r="O748"/>
      <c r="P748" s="116" t="s">
        <v>2043</v>
      </c>
      <c r="Q748" s="116" t="s">
        <v>349</v>
      </c>
      <c r="R748" s="137">
        <v>12</v>
      </c>
      <c r="S748" s="135"/>
      <c r="T748" s="135" t="s">
        <v>490</v>
      </c>
      <c r="U748" s="136" t="s">
        <v>489</v>
      </c>
      <c r="V748" s="136" t="s">
        <v>349</v>
      </c>
      <c r="W748" s="136" t="s">
        <v>349</v>
      </c>
      <c r="X748" s="136" t="s">
        <v>349</v>
      </c>
      <c r="Y748" s="136"/>
    </row>
    <row r="749" spans="1:25" ht="15.75" customHeight="1">
      <c r="A749" s="116" t="s">
        <v>612</v>
      </c>
      <c r="B749" s="116" t="s">
        <v>343</v>
      </c>
      <c r="C749" s="116" t="s">
        <v>3556</v>
      </c>
      <c r="D749" t="s">
        <v>801</v>
      </c>
      <c r="E749" s="182" t="s">
        <v>3557</v>
      </c>
      <c r="F749" s="121" t="s">
        <v>2635</v>
      </c>
      <c r="G749" s="121" t="s">
        <v>511</v>
      </c>
      <c r="H749" s="116">
        <v>280</v>
      </c>
      <c r="I749" s="116" t="s">
        <v>352</v>
      </c>
      <c r="J749" s="116" t="s">
        <v>346</v>
      </c>
      <c r="K749" s="116">
        <v>25</v>
      </c>
      <c r="L749" s="116">
        <v>3</v>
      </c>
      <c r="M749" s="116" t="s">
        <v>489</v>
      </c>
      <c r="N749" s="116" t="s">
        <v>378</v>
      </c>
      <c r="O749"/>
      <c r="P749" s="116" t="s">
        <v>349</v>
      </c>
      <c r="Q749" s="137">
        <v>2.5</v>
      </c>
      <c r="R749" s="135">
        <v>12</v>
      </c>
      <c r="S749" s="135"/>
      <c r="T749" s="135" t="s">
        <v>490</v>
      </c>
      <c r="U749" s="136" t="s">
        <v>489</v>
      </c>
      <c r="V749" s="136" t="s">
        <v>349</v>
      </c>
      <c r="W749" s="136" t="s">
        <v>349</v>
      </c>
      <c r="X749" s="136" t="s">
        <v>349</v>
      </c>
      <c r="Y749" s="136"/>
    </row>
    <row r="750" spans="1:25" ht="15.75" customHeight="1">
      <c r="A750" s="116" t="s">
        <v>612</v>
      </c>
      <c r="B750" s="116" t="s">
        <v>343</v>
      </c>
      <c r="C750" s="116" t="s">
        <v>3558</v>
      </c>
      <c r="D750" t="s">
        <v>801</v>
      </c>
      <c r="E750" s="182" t="s">
        <v>3559</v>
      </c>
      <c r="F750" s="121" t="s">
        <v>2635</v>
      </c>
      <c r="G750" s="121" t="s">
        <v>511</v>
      </c>
      <c r="H750" s="116">
        <v>280</v>
      </c>
      <c r="I750" s="116" t="s">
        <v>352</v>
      </c>
      <c r="J750" s="116" t="s">
        <v>346</v>
      </c>
      <c r="K750" s="116">
        <v>25</v>
      </c>
      <c r="L750" s="116">
        <v>3</v>
      </c>
      <c r="M750" s="116" t="s">
        <v>489</v>
      </c>
      <c r="N750" s="116" t="s">
        <v>378</v>
      </c>
      <c r="O750"/>
      <c r="P750" s="116" t="s">
        <v>349</v>
      </c>
      <c r="Q750" s="137">
        <v>2.5</v>
      </c>
      <c r="R750" s="135">
        <v>12</v>
      </c>
      <c r="S750" s="135"/>
      <c r="T750" s="135" t="s">
        <v>490</v>
      </c>
      <c r="U750" s="136" t="s">
        <v>489</v>
      </c>
      <c r="V750" s="136" t="s">
        <v>349</v>
      </c>
      <c r="W750" s="136" t="s">
        <v>349</v>
      </c>
      <c r="X750" s="136" t="s">
        <v>349</v>
      </c>
      <c r="Y750" s="136"/>
    </row>
    <row r="751" spans="1:25" ht="15.75" customHeight="1">
      <c r="A751" s="116" t="s">
        <v>612</v>
      </c>
      <c r="B751" s="116" t="s">
        <v>343</v>
      </c>
      <c r="C751" s="116" t="s">
        <v>3560</v>
      </c>
      <c r="D751" t="s">
        <v>802</v>
      </c>
      <c r="E751" s="182" t="s">
        <v>3561</v>
      </c>
      <c r="F751" s="121" t="s">
        <v>2042</v>
      </c>
      <c r="G751" s="121" t="s">
        <v>376</v>
      </c>
      <c r="H751" s="116">
        <v>280</v>
      </c>
      <c r="I751" s="116" t="s">
        <v>345</v>
      </c>
      <c r="J751" s="116" t="s">
        <v>346</v>
      </c>
      <c r="K751" s="116">
        <v>25</v>
      </c>
      <c r="L751" s="116">
        <v>2</v>
      </c>
      <c r="M751" s="116" t="s">
        <v>489</v>
      </c>
      <c r="N751" s="116" t="s">
        <v>378</v>
      </c>
      <c r="O751"/>
      <c r="P751" s="116" t="s">
        <v>794</v>
      </c>
      <c r="Q751" s="116" t="s">
        <v>349</v>
      </c>
      <c r="R751" s="137">
        <v>12</v>
      </c>
      <c r="S751" s="135"/>
      <c r="T751" s="135" t="s">
        <v>490</v>
      </c>
      <c r="U751" s="136" t="s">
        <v>489</v>
      </c>
      <c r="V751" s="136" t="s">
        <v>349</v>
      </c>
      <c r="W751" s="136" t="s">
        <v>349</v>
      </c>
      <c r="X751" s="136" t="s">
        <v>349</v>
      </c>
      <c r="Y751" s="136"/>
    </row>
    <row r="752" spans="1:25" ht="15.75" customHeight="1">
      <c r="A752" s="116" t="s">
        <v>612</v>
      </c>
      <c r="B752" s="116" t="s">
        <v>343</v>
      </c>
      <c r="C752" s="116" t="s">
        <v>3562</v>
      </c>
      <c r="D752" t="s">
        <v>803</v>
      </c>
      <c r="E752" s="182" t="s">
        <v>3563</v>
      </c>
      <c r="F752" s="121" t="s">
        <v>2042</v>
      </c>
      <c r="G752" s="121" t="s">
        <v>376</v>
      </c>
      <c r="H752" s="116">
        <v>280</v>
      </c>
      <c r="I752" s="116" t="s">
        <v>345</v>
      </c>
      <c r="J752" s="116" t="s">
        <v>346</v>
      </c>
      <c r="K752" s="116">
        <v>25</v>
      </c>
      <c r="L752" s="116">
        <v>2</v>
      </c>
      <c r="M752" s="116" t="s">
        <v>489</v>
      </c>
      <c r="N752" s="116" t="s">
        <v>378</v>
      </c>
      <c r="O752"/>
      <c r="P752" s="116" t="s">
        <v>794</v>
      </c>
      <c r="Q752" s="116" t="s">
        <v>349</v>
      </c>
      <c r="R752" s="137">
        <v>12</v>
      </c>
      <c r="S752" s="135">
        <v>36</v>
      </c>
      <c r="T752" s="135" t="s">
        <v>490</v>
      </c>
      <c r="U752" s="136" t="s">
        <v>489</v>
      </c>
      <c r="V752" s="136" t="s">
        <v>349</v>
      </c>
      <c r="W752" s="136" t="s">
        <v>349</v>
      </c>
      <c r="X752" s="136" t="s">
        <v>349</v>
      </c>
      <c r="Y752" s="136"/>
    </row>
    <row r="753" spans="1:25" ht="15.75" customHeight="1">
      <c r="A753" s="116" t="s">
        <v>612</v>
      </c>
      <c r="B753" s="116" t="s">
        <v>343</v>
      </c>
      <c r="C753" s="116" t="s">
        <v>3564</v>
      </c>
      <c r="D753"/>
      <c r="E753" s="182" t="s">
        <v>3565</v>
      </c>
      <c r="F753" s="121" t="s">
        <v>2635</v>
      </c>
      <c r="G753" s="121" t="s">
        <v>521</v>
      </c>
      <c r="H753" s="116">
        <v>280</v>
      </c>
      <c r="I753" s="116" t="s">
        <v>345</v>
      </c>
      <c r="J753" s="116" t="s">
        <v>346</v>
      </c>
      <c r="K753" s="116">
        <v>25</v>
      </c>
      <c r="L753" s="116">
        <v>5</v>
      </c>
      <c r="M753" s="116" t="s">
        <v>489</v>
      </c>
      <c r="N753" s="116" t="s">
        <v>378</v>
      </c>
      <c r="O753"/>
      <c r="P753" s="116" t="s">
        <v>349</v>
      </c>
      <c r="Q753" s="135" t="s">
        <v>349</v>
      </c>
      <c r="R753" s="135">
        <v>12</v>
      </c>
      <c r="S753" s="135"/>
      <c r="T753" s="135" t="s">
        <v>490</v>
      </c>
      <c r="U753" s="136" t="s">
        <v>489</v>
      </c>
      <c r="V753" s="136" t="s">
        <v>349</v>
      </c>
      <c r="W753" s="136" t="s">
        <v>349</v>
      </c>
      <c r="X753" s="136" t="s">
        <v>349</v>
      </c>
      <c r="Y753" s="136"/>
    </row>
    <row r="754" spans="1:25" ht="15.75" customHeight="1">
      <c r="A754" s="116" t="s">
        <v>612</v>
      </c>
      <c r="B754" s="116" t="s">
        <v>343</v>
      </c>
      <c r="C754" s="116" t="s">
        <v>3566</v>
      </c>
      <c r="D754" t="s">
        <v>804</v>
      </c>
      <c r="E754" s="182" t="s">
        <v>3567</v>
      </c>
      <c r="F754" s="121" t="s">
        <v>2042</v>
      </c>
      <c r="G754" s="121" t="s">
        <v>376</v>
      </c>
      <c r="H754" s="116">
        <v>420</v>
      </c>
      <c r="I754" s="116" t="s">
        <v>345</v>
      </c>
      <c r="J754" s="116" t="s">
        <v>346</v>
      </c>
      <c r="K754" s="116">
        <v>25</v>
      </c>
      <c r="L754" s="116">
        <v>3</v>
      </c>
      <c r="M754" s="116" t="s">
        <v>489</v>
      </c>
      <c r="N754" s="116" t="s">
        <v>378</v>
      </c>
      <c r="O754"/>
      <c r="P754" s="116" t="s">
        <v>2195</v>
      </c>
      <c r="Q754" s="137" t="s">
        <v>349</v>
      </c>
      <c r="R754" s="137">
        <v>12</v>
      </c>
      <c r="S754" s="135">
        <v>36</v>
      </c>
      <c r="T754" s="135" t="s">
        <v>490</v>
      </c>
      <c r="U754" s="136" t="s">
        <v>489</v>
      </c>
      <c r="V754" s="136" t="s">
        <v>349</v>
      </c>
      <c r="W754" s="136" t="s">
        <v>349</v>
      </c>
      <c r="X754" s="136" t="s">
        <v>349</v>
      </c>
      <c r="Y754" s="136"/>
    </row>
    <row r="755" spans="1:25" ht="15.75" customHeight="1">
      <c r="A755" s="116" t="s">
        <v>612</v>
      </c>
      <c r="B755" s="116" t="s">
        <v>343</v>
      </c>
      <c r="C755" s="116" t="s">
        <v>3568</v>
      </c>
      <c r="D755" t="s">
        <v>805</v>
      </c>
      <c r="E755" s="182" t="s">
        <v>3569</v>
      </c>
      <c r="F755" s="121" t="s">
        <v>2042</v>
      </c>
      <c r="G755" s="121" t="s">
        <v>617</v>
      </c>
      <c r="H755" s="116">
        <v>420</v>
      </c>
      <c r="I755" s="116" t="s">
        <v>345</v>
      </c>
      <c r="J755" s="116" t="s">
        <v>346</v>
      </c>
      <c r="K755" s="116">
        <v>25</v>
      </c>
      <c r="L755" s="116">
        <v>3</v>
      </c>
      <c r="M755" s="116" t="s">
        <v>489</v>
      </c>
      <c r="N755" s="116" t="s">
        <v>378</v>
      </c>
      <c r="O755" t="s">
        <v>489</v>
      </c>
      <c r="P755" s="116" t="s">
        <v>3059</v>
      </c>
      <c r="Q755" s="137" t="s">
        <v>349</v>
      </c>
      <c r="R755" s="137">
        <v>12</v>
      </c>
      <c r="S755" s="135"/>
      <c r="T755" s="135" t="s">
        <v>490</v>
      </c>
      <c r="U755" s="136" t="s">
        <v>489</v>
      </c>
      <c r="V755" s="136" t="s">
        <v>349</v>
      </c>
      <c r="W755" s="136" t="s">
        <v>349</v>
      </c>
      <c r="X755" s="136" t="s">
        <v>349</v>
      </c>
      <c r="Y755" s="136"/>
    </row>
    <row r="756" spans="1:25" ht="15.75" customHeight="1">
      <c r="A756" s="116" t="s">
        <v>612</v>
      </c>
      <c r="B756" s="116" t="s">
        <v>343</v>
      </c>
      <c r="C756" s="116" t="s">
        <v>3570</v>
      </c>
      <c r="D756" t="s">
        <v>806</v>
      </c>
      <c r="E756" s="182" t="s">
        <v>3571</v>
      </c>
      <c r="F756" s="121" t="s">
        <v>2042</v>
      </c>
      <c r="G756" s="121" t="s">
        <v>617</v>
      </c>
      <c r="H756" s="116">
        <v>420</v>
      </c>
      <c r="I756" s="116" t="s">
        <v>345</v>
      </c>
      <c r="J756" s="116" t="s">
        <v>346</v>
      </c>
      <c r="K756" s="116">
        <v>25</v>
      </c>
      <c r="L756" s="116">
        <v>3</v>
      </c>
      <c r="M756" s="116" t="s">
        <v>489</v>
      </c>
      <c r="N756" s="116" t="s">
        <v>378</v>
      </c>
      <c r="O756" t="s">
        <v>489</v>
      </c>
      <c r="P756" s="116" t="s">
        <v>3059</v>
      </c>
      <c r="Q756" s="137" t="s">
        <v>349</v>
      </c>
      <c r="R756" s="137">
        <v>12</v>
      </c>
      <c r="S756" s="135"/>
      <c r="T756" s="135" t="s">
        <v>490</v>
      </c>
      <c r="U756" s="136" t="s">
        <v>489</v>
      </c>
      <c r="V756" s="136" t="s">
        <v>349</v>
      </c>
      <c r="W756" s="136" t="s">
        <v>349</v>
      </c>
      <c r="X756" s="136" t="s">
        <v>349</v>
      </c>
      <c r="Y756" s="136"/>
    </row>
    <row r="757" spans="1:25" ht="15.75" customHeight="1">
      <c r="A757" s="116" t="s">
        <v>612</v>
      </c>
      <c r="B757" s="116" t="s">
        <v>343</v>
      </c>
      <c r="C757" s="116" t="s">
        <v>3572</v>
      </c>
      <c r="D757" t="s">
        <v>807</v>
      </c>
      <c r="E757" s="182" t="s">
        <v>3573</v>
      </c>
      <c r="F757" s="121" t="s">
        <v>2042</v>
      </c>
      <c r="G757" s="121" t="s">
        <v>617</v>
      </c>
      <c r="H757" s="116">
        <v>420</v>
      </c>
      <c r="I757" s="116" t="s">
        <v>345</v>
      </c>
      <c r="J757" s="116" t="s">
        <v>346</v>
      </c>
      <c r="K757" s="116">
        <v>25</v>
      </c>
      <c r="L757" s="116">
        <v>3</v>
      </c>
      <c r="M757" s="116" t="s">
        <v>489</v>
      </c>
      <c r="N757" s="116" t="s">
        <v>378</v>
      </c>
      <c r="O757" t="s">
        <v>489</v>
      </c>
      <c r="P757" s="116" t="s">
        <v>3059</v>
      </c>
      <c r="Q757" s="137" t="s">
        <v>349</v>
      </c>
      <c r="R757" s="137">
        <v>12</v>
      </c>
      <c r="S757" s="135"/>
      <c r="T757" s="135" t="s">
        <v>490</v>
      </c>
      <c r="U757" s="136" t="s">
        <v>489</v>
      </c>
      <c r="V757" s="136" t="s">
        <v>349</v>
      </c>
      <c r="W757" s="136" t="s">
        <v>349</v>
      </c>
      <c r="X757" s="136" t="s">
        <v>349</v>
      </c>
      <c r="Y757" s="136"/>
    </row>
    <row r="758" spans="1:25" ht="15.75" customHeight="1">
      <c r="A758" s="116" t="s">
        <v>612</v>
      </c>
      <c r="B758" s="116" t="s">
        <v>343</v>
      </c>
      <c r="C758" s="116" t="s">
        <v>3574</v>
      </c>
      <c r="D758"/>
      <c r="E758" s="182" t="s">
        <v>3575</v>
      </c>
      <c r="F758" s="121" t="s">
        <v>2042</v>
      </c>
      <c r="G758" s="121" t="s">
        <v>2202</v>
      </c>
      <c r="H758" s="116">
        <v>420</v>
      </c>
      <c r="I758" s="116" t="s">
        <v>352</v>
      </c>
      <c r="J758" s="116" t="s">
        <v>346</v>
      </c>
      <c r="K758" s="116">
        <v>25</v>
      </c>
      <c r="L758" s="116">
        <v>5</v>
      </c>
      <c r="M758" s="116" t="s">
        <v>489</v>
      </c>
      <c r="N758" s="116" t="s">
        <v>378</v>
      </c>
      <c r="O758" t="s">
        <v>489</v>
      </c>
      <c r="P758" s="116" t="s">
        <v>379</v>
      </c>
      <c r="Q758" s="116" t="s">
        <v>349</v>
      </c>
      <c r="R758" s="137">
        <v>12</v>
      </c>
      <c r="S758" s="135"/>
      <c r="T758" s="135" t="s">
        <v>490</v>
      </c>
      <c r="U758" s="136" t="s">
        <v>489</v>
      </c>
      <c r="V758" s="136" t="s">
        <v>349</v>
      </c>
      <c r="W758" s="136" t="s">
        <v>349</v>
      </c>
      <c r="X758" s="136" t="s">
        <v>349</v>
      </c>
      <c r="Y758" s="136"/>
    </row>
    <row r="759" spans="1:25" ht="15.75" customHeight="1">
      <c r="A759" s="116" t="s">
        <v>612</v>
      </c>
      <c r="B759" s="116" t="s">
        <v>343</v>
      </c>
      <c r="C759" s="116" t="s">
        <v>3576</v>
      </c>
      <c r="D759" t="s">
        <v>808</v>
      </c>
      <c r="E759" s="182" t="s">
        <v>3577</v>
      </c>
      <c r="F759" s="121" t="s">
        <v>2042</v>
      </c>
      <c r="G759" s="121" t="s">
        <v>617</v>
      </c>
      <c r="H759" s="116">
        <v>420</v>
      </c>
      <c r="I759" s="116" t="s">
        <v>352</v>
      </c>
      <c r="J759" s="116" t="s">
        <v>346</v>
      </c>
      <c r="K759" s="116">
        <v>25</v>
      </c>
      <c r="L759" s="116">
        <v>3</v>
      </c>
      <c r="M759" s="116" t="s">
        <v>489</v>
      </c>
      <c r="N759" s="116" t="s">
        <v>378</v>
      </c>
      <c r="O759" t="s">
        <v>489</v>
      </c>
      <c r="P759" s="116" t="s">
        <v>3059</v>
      </c>
      <c r="Q759" s="137" t="s">
        <v>349</v>
      </c>
      <c r="R759" s="137">
        <v>12</v>
      </c>
      <c r="S759" s="135"/>
      <c r="T759" s="135" t="s">
        <v>490</v>
      </c>
      <c r="U759" s="136" t="s">
        <v>489</v>
      </c>
      <c r="V759" s="136" t="s">
        <v>349</v>
      </c>
      <c r="W759" s="136" t="s">
        <v>349</v>
      </c>
      <c r="X759" s="136" t="s">
        <v>349</v>
      </c>
      <c r="Y759" s="136"/>
    </row>
    <row r="760" spans="1:25" ht="15.75" customHeight="1">
      <c r="A760" s="116" t="s">
        <v>612</v>
      </c>
      <c r="B760" s="116" t="s">
        <v>343</v>
      </c>
      <c r="C760" s="116" t="s">
        <v>3578</v>
      </c>
      <c r="D760"/>
      <c r="E760" s="182" t="s">
        <v>3579</v>
      </c>
      <c r="F760" s="121" t="s">
        <v>2668</v>
      </c>
      <c r="G760" s="121" t="s">
        <v>2895</v>
      </c>
      <c r="H760" s="116">
        <v>420</v>
      </c>
      <c r="I760" s="116" t="s">
        <v>352</v>
      </c>
      <c r="J760" s="116" t="s">
        <v>346</v>
      </c>
      <c r="K760" s="116">
        <v>25</v>
      </c>
      <c r="L760" s="116">
        <v>2</v>
      </c>
      <c r="M760" s="116" t="s">
        <v>489</v>
      </c>
      <c r="N760" s="116" t="s">
        <v>378</v>
      </c>
      <c r="O760"/>
      <c r="P760" s="116" t="s">
        <v>2195</v>
      </c>
      <c r="Q760" s="137" t="s">
        <v>349</v>
      </c>
      <c r="R760" s="137">
        <v>12</v>
      </c>
      <c r="S760" s="135"/>
      <c r="T760" s="135" t="s">
        <v>490</v>
      </c>
      <c r="U760" s="136" t="s">
        <v>489</v>
      </c>
      <c r="V760" s="136" t="s">
        <v>349</v>
      </c>
      <c r="W760" s="136" t="s">
        <v>349</v>
      </c>
      <c r="X760" s="136" t="s">
        <v>349</v>
      </c>
      <c r="Y760" s="136"/>
    </row>
    <row r="761" spans="1:25" ht="15.75" customHeight="1">
      <c r="A761" s="116" t="s">
        <v>612</v>
      </c>
      <c r="B761" s="116" t="s">
        <v>350</v>
      </c>
      <c r="C761" s="116" t="s">
        <v>3580</v>
      </c>
      <c r="D761" t="s">
        <v>809</v>
      </c>
      <c r="E761" s="182" t="s">
        <v>3581</v>
      </c>
      <c r="F761" s="121" t="s">
        <v>2042</v>
      </c>
      <c r="G761" s="121" t="s">
        <v>2439</v>
      </c>
      <c r="H761" s="116">
        <v>120</v>
      </c>
      <c r="I761" s="116" t="s">
        <v>352</v>
      </c>
      <c r="J761" s="116" t="s">
        <v>346</v>
      </c>
      <c r="K761" s="116">
        <v>25</v>
      </c>
      <c r="L761" s="116">
        <v>2</v>
      </c>
      <c r="M761" s="116" t="s">
        <v>489</v>
      </c>
      <c r="N761" s="116" t="s">
        <v>378</v>
      </c>
      <c r="O761"/>
      <c r="P761" s="116" t="s">
        <v>2043</v>
      </c>
      <c r="Q761" s="137" t="s">
        <v>349</v>
      </c>
      <c r="R761" s="137">
        <v>12</v>
      </c>
      <c r="S761" s="135">
        <v>12</v>
      </c>
      <c r="T761" s="135" t="s">
        <v>490</v>
      </c>
      <c r="U761" s="136" t="s">
        <v>489</v>
      </c>
      <c r="V761" s="136" t="s">
        <v>349</v>
      </c>
      <c r="W761" s="136" t="s">
        <v>349</v>
      </c>
      <c r="X761" s="136" t="s">
        <v>349</v>
      </c>
      <c r="Y761" s="136"/>
    </row>
    <row r="762" spans="1:25" ht="15.75" customHeight="1">
      <c r="A762" s="116" t="s">
        <v>612</v>
      </c>
      <c r="B762" s="116" t="s">
        <v>350</v>
      </c>
      <c r="C762" s="116" t="s">
        <v>3582</v>
      </c>
      <c r="D762" t="s">
        <v>810</v>
      </c>
      <c r="E762" s="182" t="s">
        <v>3583</v>
      </c>
      <c r="F762" s="121" t="s">
        <v>2042</v>
      </c>
      <c r="G762" s="121" t="s">
        <v>376</v>
      </c>
      <c r="H762" s="116">
        <v>280</v>
      </c>
      <c r="I762" s="116" t="s">
        <v>352</v>
      </c>
      <c r="J762" s="116" t="s">
        <v>346</v>
      </c>
      <c r="K762" s="116">
        <v>25</v>
      </c>
      <c r="L762" s="116">
        <v>7.5</v>
      </c>
      <c r="M762" s="116" t="s">
        <v>489</v>
      </c>
      <c r="N762" s="116" t="s">
        <v>378</v>
      </c>
      <c r="O762"/>
      <c r="P762" s="116" t="s">
        <v>353</v>
      </c>
      <c r="Q762" s="137" t="s">
        <v>349</v>
      </c>
      <c r="R762" s="137">
        <v>12</v>
      </c>
      <c r="S762" s="135">
        <v>12</v>
      </c>
      <c r="T762" s="135" t="s">
        <v>489</v>
      </c>
      <c r="U762" s="136" t="s">
        <v>489</v>
      </c>
      <c r="V762" s="136" t="s">
        <v>349</v>
      </c>
      <c r="W762" s="136" t="s">
        <v>349</v>
      </c>
      <c r="X762" s="136" t="s">
        <v>349</v>
      </c>
      <c r="Y762" s="136"/>
    </row>
    <row r="763" spans="1:25" ht="15.75" customHeight="1">
      <c r="A763" s="116" t="s">
        <v>612</v>
      </c>
      <c r="B763" s="116" t="s">
        <v>350</v>
      </c>
      <c r="C763" s="116" t="s">
        <v>3584</v>
      </c>
      <c r="D763" s="66" t="s">
        <v>811</v>
      </c>
      <c r="E763" s="182" t="s">
        <v>3585</v>
      </c>
      <c r="F763" s="121" t="s">
        <v>2042</v>
      </c>
      <c r="G763" s="121" t="s">
        <v>376</v>
      </c>
      <c r="H763" s="116">
        <v>280</v>
      </c>
      <c r="I763" s="116" t="s">
        <v>352</v>
      </c>
      <c r="J763" s="116" t="s">
        <v>346</v>
      </c>
      <c r="K763" s="116">
        <v>25</v>
      </c>
      <c r="L763" s="116">
        <v>2</v>
      </c>
      <c r="M763" s="116" t="s">
        <v>489</v>
      </c>
      <c r="N763" s="116" t="s">
        <v>378</v>
      </c>
      <c r="O763" s="66"/>
      <c r="P763" s="116" t="s">
        <v>353</v>
      </c>
      <c r="Q763" s="137" t="s">
        <v>349</v>
      </c>
      <c r="R763" s="137">
        <v>12</v>
      </c>
      <c r="S763" s="135">
        <v>12</v>
      </c>
      <c r="T763" s="135" t="s">
        <v>490</v>
      </c>
      <c r="U763" s="136" t="s">
        <v>489</v>
      </c>
      <c r="V763" s="136" t="s">
        <v>349</v>
      </c>
      <c r="W763" s="136" t="s">
        <v>349</v>
      </c>
      <c r="X763" s="136" t="s">
        <v>349</v>
      </c>
      <c r="Y763" s="136"/>
    </row>
    <row r="764" spans="1:25" ht="15.75" customHeight="1">
      <c r="A764" s="116" t="s">
        <v>612</v>
      </c>
      <c r="B764" s="116" t="s">
        <v>350</v>
      </c>
      <c r="C764" s="116" t="s">
        <v>3586</v>
      </c>
      <c r="D764"/>
      <c r="E764" s="182" t="s">
        <v>3587</v>
      </c>
      <c r="F764" s="121" t="s">
        <v>2042</v>
      </c>
      <c r="G764" s="121" t="s">
        <v>2900</v>
      </c>
      <c r="H764" s="116">
        <v>280</v>
      </c>
      <c r="I764" s="116" t="s">
        <v>352</v>
      </c>
      <c r="J764" s="116" t="s">
        <v>346</v>
      </c>
      <c r="K764" s="116">
        <v>25</v>
      </c>
      <c r="L764" s="116">
        <v>2</v>
      </c>
      <c r="M764" s="116" t="s">
        <v>489</v>
      </c>
      <c r="N764" s="116" t="s">
        <v>378</v>
      </c>
      <c r="O764" t="s">
        <v>489</v>
      </c>
      <c r="P764" s="116" t="s">
        <v>379</v>
      </c>
      <c r="Q764" s="137" t="s">
        <v>349</v>
      </c>
      <c r="R764" s="137">
        <v>12</v>
      </c>
      <c r="S764" s="135">
        <v>12</v>
      </c>
      <c r="T764" s="135" t="s">
        <v>490</v>
      </c>
      <c r="U764" s="136" t="s">
        <v>489</v>
      </c>
      <c r="V764" s="136" t="s">
        <v>349</v>
      </c>
      <c r="W764" s="136" t="s">
        <v>349</v>
      </c>
      <c r="X764" s="136" t="s">
        <v>349</v>
      </c>
      <c r="Y764" s="136"/>
    </row>
    <row r="765" spans="1:25" ht="15.75" customHeight="1">
      <c r="A765" s="116" t="s">
        <v>612</v>
      </c>
      <c r="B765" s="116" t="s">
        <v>350</v>
      </c>
      <c r="C765" s="116" t="s">
        <v>3588</v>
      </c>
      <c r="D765" t="s">
        <v>812</v>
      </c>
      <c r="E765" s="182" t="s">
        <v>3589</v>
      </c>
      <c r="F765" s="121" t="s">
        <v>2042</v>
      </c>
      <c r="G765" s="121" t="s">
        <v>617</v>
      </c>
      <c r="H765" s="116">
        <v>420</v>
      </c>
      <c r="I765" s="116" t="s">
        <v>352</v>
      </c>
      <c r="J765" s="116" t="s">
        <v>346</v>
      </c>
      <c r="K765" s="116">
        <v>25</v>
      </c>
      <c r="L765" s="116">
        <v>3</v>
      </c>
      <c r="M765" s="116" t="s">
        <v>489</v>
      </c>
      <c r="N765" s="116" t="s">
        <v>378</v>
      </c>
      <c r="O765" t="s">
        <v>489</v>
      </c>
      <c r="P765" s="116" t="s">
        <v>3059</v>
      </c>
      <c r="Q765" s="137" t="s">
        <v>349</v>
      </c>
      <c r="R765" s="137">
        <v>12</v>
      </c>
      <c r="S765" s="135">
        <v>12</v>
      </c>
      <c r="T765" s="135" t="s">
        <v>490</v>
      </c>
      <c r="U765" s="136" t="s">
        <v>489</v>
      </c>
      <c r="V765" s="136" t="s">
        <v>349</v>
      </c>
      <c r="W765" s="136" t="s">
        <v>349</v>
      </c>
      <c r="X765" s="136" t="s">
        <v>349</v>
      </c>
      <c r="Y765" s="136"/>
    </row>
    <row r="766" spans="1:25" ht="15.75" customHeight="1">
      <c r="A766" s="116" t="s">
        <v>612</v>
      </c>
      <c r="B766" s="116" t="s">
        <v>350</v>
      </c>
      <c r="C766" s="116" t="s">
        <v>3590</v>
      </c>
      <c r="D766" t="s">
        <v>813</v>
      </c>
      <c r="E766" s="182" t="s">
        <v>3591</v>
      </c>
      <c r="F766" s="121" t="s">
        <v>2042</v>
      </c>
      <c r="G766" s="121" t="s">
        <v>617</v>
      </c>
      <c r="H766" s="116">
        <v>420</v>
      </c>
      <c r="I766" s="116" t="s">
        <v>352</v>
      </c>
      <c r="J766" s="116" t="s">
        <v>346</v>
      </c>
      <c r="K766" s="116">
        <v>25</v>
      </c>
      <c r="L766" s="116">
        <v>3</v>
      </c>
      <c r="M766" s="116" t="s">
        <v>489</v>
      </c>
      <c r="N766" s="116" t="s">
        <v>378</v>
      </c>
      <c r="O766" t="s">
        <v>489</v>
      </c>
      <c r="P766" s="116" t="s">
        <v>3059</v>
      </c>
      <c r="Q766" s="137" t="s">
        <v>349</v>
      </c>
      <c r="R766" s="137">
        <v>12</v>
      </c>
      <c r="S766" s="135">
        <v>12</v>
      </c>
      <c r="T766" s="135" t="s">
        <v>490</v>
      </c>
      <c r="U766" s="136" t="s">
        <v>489</v>
      </c>
      <c r="V766" s="136" t="s">
        <v>349</v>
      </c>
      <c r="W766" s="136" t="s">
        <v>349</v>
      </c>
      <c r="X766" s="136" t="s">
        <v>349</v>
      </c>
      <c r="Y766" s="136"/>
    </row>
    <row r="767" spans="1:25" ht="15.75" customHeight="1">
      <c r="A767" s="116" t="s">
        <v>612</v>
      </c>
      <c r="B767" s="116" t="s">
        <v>343</v>
      </c>
      <c r="C767" s="116" t="s">
        <v>3592</v>
      </c>
      <c r="D767" t="s">
        <v>814</v>
      </c>
      <c r="E767" s="182" t="s">
        <v>3593</v>
      </c>
      <c r="F767" s="121" t="s">
        <v>2042</v>
      </c>
      <c r="G767" s="121" t="s">
        <v>617</v>
      </c>
      <c r="H767" s="116">
        <v>420</v>
      </c>
      <c r="I767" s="116" t="s">
        <v>352</v>
      </c>
      <c r="J767" s="116" t="s">
        <v>346</v>
      </c>
      <c r="K767" s="116">
        <v>25</v>
      </c>
      <c r="L767" s="116">
        <v>3</v>
      </c>
      <c r="M767" s="116" t="s">
        <v>489</v>
      </c>
      <c r="N767" s="116" t="s">
        <v>378</v>
      </c>
      <c r="O767" t="s">
        <v>489</v>
      </c>
      <c r="P767" s="116" t="s">
        <v>3059</v>
      </c>
      <c r="Q767" s="137" t="s">
        <v>349</v>
      </c>
      <c r="R767" s="137">
        <v>12</v>
      </c>
      <c r="S767" s="135">
        <v>12</v>
      </c>
      <c r="T767" s="135" t="s">
        <v>490</v>
      </c>
      <c r="U767" s="136" t="s">
        <v>489</v>
      </c>
      <c r="V767" s="136" t="s">
        <v>349</v>
      </c>
      <c r="W767" s="136" t="s">
        <v>349</v>
      </c>
      <c r="X767" s="136" t="s">
        <v>349</v>
      </c>
      <c r="Y767" s="136"/>
    </row>
    <row r="768" spans="1:25" ht="15.75" customHeight="1">
      <c r="A768" s="116" t="s">
        <v>612</v>
      </c>
      <c r="B768" s="116" t="s">
        <v>343</v>
      </c>
      <c r="C768" s="116" t="s">
        <v>3594</v>
      </c>
      <c r="D768" t="s">
        <v>815</v>
      </c>
      <c r="E768" s="182" t="s">
        <v>3595</v>
      </c>
      <c r="F768" s="121" t="s">
        <v>2042</v>
      </c>
      <c r="G768" s="121" t="s">
        <v>617</v>
      </c>
      <c r="H768" s="116">
        <v>420</v>
      </c>
      <c r="I768" s="116" t="s">
        <v>352</v>
      </c>
      <c r="J768" s="116" t="s">
        <v>346</v>
      </c>
      <c r="K768" s="116">
        <v>25</v>
      </c>
      <c r="L768" s="116">
        <v>3</v>
      </c>
      <c r="M768" s="116" t="s">
        <v>489</v>
      </c>
      <c r="N768" s="116" t="s">
        <v>378</v>
      </c>
      <c r="O768" t="s">
        <v>489</v>
      </c>
      <c r="P768" s="116" t="s">
        <v>3059</v>
      </c>
      <c r="Q768" s="137" t="s">
        <v>349</v>
      </c>
      <c r="R768" s="137">
        <v>12</v>
      </c>
      <c r="S768" s="135">
        <v>12</v>
      </c>
      <c r="T768" s="135" t="s">
        <v>490</v>
      </c>
      <c r="U768" s="136" t="s">
        <v>489</v>
      </c>
      <c r="V768" s="136" t="s">
        <v>349</v>
      </c>
      <c r="W768" s="136" t="s">
        <v>349</v>
      </c>
      <c r="X768" s="136" t="s">
        <v>349</v>
      </c>
      <c r="Y768" s="136"/>
    </row>
    <row r="769" spans="1:25" ht="15.75" customHeight="1">
      <c r="A769" s="116" t="s">
        <v>612</v>
      </c>
      <c r="B769" s="116" t="s">
        <v>343</v>
      </c>
      <c r="C769" s="116" t="s">
        <v>3596</v>
      </c>
      <c r="D769"/>
      <c r="E769" s="182" t="s">
        <v>3597</v>
      </c>
      <c r="F769" s="121" t="s">
        <v>2668</v>
      </c>
      <c r="G769" s="121" t="s">
        <v>2895</v>
      </c>
      <c r="H769" s="116">
        <v>420</v>
      </c>
      <c r="I769" s="116" t="s">
        <v>352</v>
      </c>
      <c r="J769" s="116" t="s">
        <v>346</v>
      </c>
      <c r="K769" s="116">
        <v>25</v>
      </c>
      <c r="L769" s="116">
        <v>2</v>
      </c>
      <c r="M769" s="116" t="s">
        <v>489</v>
      </c>
      <c r="N769" s="116" t="s">
        <v>378</v>
      </c>
      <c r="O769"/>
      <c r="P769" s="116" t="s">
        <v>2195</v>
      </c>
      <c r="Q769" s="137" t="s">
        <v>349</v>
      </c>
      <c r="R769" s="137">
        <v>12</v>
      </c>
      <c r="S769" s="135">
        <v>12</v>
      </c>
      <c r="T769" s="135" t="s">
        <v>490</v>
      </c>
      <c r="U769" s="136" t="s">
        <v>489</v>
      </c>
      <c r="V769" s="136" t="s">
        <v>349</v>
      </c>
      <c r="W769" s="136" t="s">
        <v>349</v>
      </c>
      <c r="X769" s="136" t="s">
        <v>349</v>
      </c>
      <c r="Y769" s="136"/>
    </row>
    <row r="770" spans="1:25" ht="15.75" customHeight="1">
      <c r="A770" s="116" t="s">
        <v>612</v>
      </c>
      <c r="B770" s="116" t="s">
        <v>350</v>
      </c>
      <c r="C770" s="116" t="s">
        <v>3598</v>
      </c>
      <c r="D770"/>
      <c r="E770" s="182" t="s">
        <v>3599</v>
      </c>
      <c r="F770" s="121" t="s">
        <v>349</v>
      </c>
      <c r="G770" s="121" t="s">
        <v>622</v>
      </c>
      <c r="H770" s="116" t="s">
        <v>2079</v>
      </c>
      <c r="I770" s="116" t="s">
        <v>2079</v>
      </c>
      <c r="J770" s="116" t="s">
        <v>2079</v>
      </c>
      <c r="K770" s="116" t="s">
        <v>2079</v>
      </c>
      <c r="L770" s="116" t="s">
        <v>493</v>
      </c>
      <c r="M770" s="116" t="s">
        <v>2079</v>
      </c>
      <c r="N770" s="116" t="s">
        <v>2079</v>
      </c>
      <c r="O770"/>
      <c r="P770" s="116" t="s">
        <v>2079</v>
      </c>
      <c r="Q770" s="116" t="s">
        <v>2079</v>
      </c>
      <c r="R770" s="116" t="s">
        <v>2079</v>
      </c>
      <c r="S770" s="116" t="s">
        <v>2079</v>
      </c>
      <c r="T770" s="116" t="s">
        <v>2079</v>
      </c>
      <c r="U770" s="116" t="s">
        <v>2079</v>
      </c>
      <c r="V770" s="116" t="s">
        <v>2079</v>
      </c>
      <c r="W770" s="116" t="s">
        <v>2079</v>
      </c>
      <c r="X770" s="116" t="s">
        <v>2079</v>
      </c>
      <c r="Y770" s="136"/>
    </row>
    <row r="771" spans="1:25" ht="15.75" customHeight="1">
      <c r="A771" s="116" t="s">
        <v>612</v>
      </c>
      <c r="B771" s="116" t="s">
        <v>350</v>
      </c>
      <c r="C771" s="116" t="s">
        <v>3600</v>
      </c>
      <c r="D771" t="s">
        <v>816</v>
      </c>
      <c r="E771" s="182" t="s">
        <v>3601</v>
      </c>
      <c r="F771" s="121" t="s">
        <v>2042</v>
      </c>
      <c r="G771" s="121" t="s">
        <v>376</v>
      </c>
      <c r="H771" s="116">
        <v>280</v>
      </c>
      <c r="I771" s="116" t="s">
        <v>352</v>
      </c>
      <c r="J771" s="116" t="s">
        <v>346</v>
      </c>
      <c r="K771" s="116">
        <v>25</v>
      </c>
      <c r="L771" s="116">
        <v>5</v>
      </c>
      <c r="M771" s="116" t="s">
        <v>489</v>
      </c>
      <c r="N771" s="116" t="s">
        <v>378</v>
      </c>
      <c r="O771"/>
      <c r="P771" s="116" t="s">
        <v>353</v>
      </c>
      <c r="Q771" s="116" t="s">
        <v>349</v>
      </c>
      <c r="R771" s="137">
        <v>12</v>
      </c>
      <c r="S771" s="135">
        <v>12</v>
      </c>
      <c r="T771" s="135" t="s">
        <v>490</v>
      </c>
      <c r="U771" s="136" t="s">
        <v>489</v>
      </c>
      <c r="V771" s="136" t="s">
        <v>349</v>
      </c>
      <c r="W771" s="136" t="s">
        <v>349</v>
      </c>
      <c r="X771" s="136" t="s">
        <v>349</v>
      </c>
      <c r="Y771" s="136"/>
    </row>
    <row r="772" spans="1:25" ht="15.75" customHeight="1">
      <c r="A772" s="116" t="s">
        <v>612</v>
      </c>
      <c r="B772" s="116" t="s">
        <v>350</v>
      </c>
      <c r="C772" s="116" t="s">
        <v>3602</v>
      </c>
      <c r="D772" t="s">
        <v>817</v>
      </c>
      <c r="E772" s="182" t="s">
        <v>3603</v>
      </c>
      <c r="F772" s="121" t="s">
        <v>2042</v>
      </c>
      <c r="G772" s="121" t="s">
        <v>376</v>
      </c>
      <c r="H772" s="116">
        <v>280</v>
      </c>
      <c r="I772" s="116" t="s">
        <v>352</v>
      </c>
      <c r="J772" s="116" t="s">
        <v>346</v>
      </c>
      <c r="K772" s="116">
        <v>25</v>
      </c>
      <c r="L772" s="116">
        <v>5</v>
      </c>
      <c r="M772" s="116" t="s">
        <v>489</v>
      </c>
      <c r="N772" s="116" t="s">
        <v>378</v>
      </c>
      <c r="O772"/>
      <c r="P772" s="116" t="s">
        <v>353</v>
      </c>
      <c r="Q772" s="116" t="s">
        <v>349</v>
      </c>
      <c r="R772" s="137">
        <v>12</v>
      </c>
      <c r="S772" s="135">
        <v>12</v>
      </c>
      <c r="T772" s="135" t="s">
        <v>489</v>
      </c>
      <c r="U772" s="136" t="s">
        <v>489</v>
      </c>
      <c r="V772" s="136" t="s">
        <v>349</v>
      </c>
      <c r="W772" s="136" t="s">
        <v>349</v>
      </c>
      <c r="X772" s="136" t="s">
        <v>349</v>
      </c>
      <c r="Y772" s="136"/>
    </row>
    <row r="773" spans="1:25" ht="15.75" customHeight="1">
      <c r="A773" s="116" t="s">
        <v>612</v>
      </c>
      <c r="B773" s="116" t="s">
        <v>350</v>
      </c>
      <c r="C773" s="116" t="s">
        <v>3604</v>
      </c>
      <c r="D773"/>
      <c r="E773" s="182" t="s">
        <v>3605</v>
      </c>
      <c r="F773" s="121" t="s">
        <v>2042</v>
      </c>
      <c r="G773" s="121" t="s">
        <v>2900</v>
      </c>
      <c r="H773" s="116">
        <v>280</v>
      </c>
      <c r="I773" s="116" t="s">
        <v>352</v>
      </c>
      <c r="J773" s="116" t="s">
        <v>346</v>
      </c>
      <c r="K773" s="116">
        <v>25</v>
      </c>
      <c r="L773" s="116">
        <v>2</v>
      </c>
      <c r="M773" s="116" t="s">
        <v>489</v>
      </c>
      <c r="N773" s="116" t="s">
        <v>378</v>
      </c>
      <c r="O773" t="s">
        <v>489</v>
      </c>
      <c r="P773" s="116" t="s">
        <v>379</v>
      </c>
      <c r="Q773" s="116" t="s">
        <v>349</v>
      </c>
      <c r="R773" s="137">
        <v>12</v>
      </c>
      <c r="S773" s="135">
        <v>12</v>
      </c>
      <c r="T773" s="135" t="s">
        <v>490</v>
      </c>
      <c r="U773" s="136" t="s">
        <v>489</v>
      </c>
      <c r="V773" s="136" t="s">
        <v>349</v>
      </c>
      <c r="W773" s="136" t="s">
        <v>349</v>
      </c>
      <c r="X773" s="136" t="s">
        <v>349</v>
      </c>
      <c r="Y773" s="136"/>
    </row>
    <row r="774" spans="1:25" ht="15.75" customHeight="1">
      <c r="A774" s="116" t="s">
        <v>612</v>
      </c>
      <c r="B774" s="116" t="s">
        <v>343</v>
      </c>
      <c r="C774" s="116" t="s">
        <v>3606</v>
      </c>
      <c r="D774" t="s">
        <v>818</v>
      </c>
      <c r="E774" s="182" t="s">
        <v>3607</v>
      </c>
      <c r="F774" s="121" t="s">
        <v>2042</v>
      </c>
      <c r="G774" s="121" t="s">
        <v>376</v>
      </c>
      <c r="H774" s="116">
        <v>280</v>
      </c>
      <c r="I774" s="116" t="s">
        <v>352</v>
      </c>
      <c r="J774" s="116" t="s">
        <v>346</v>
      </c>
      <c r="K774" s="116">
        <v>25</v>
      </c>
      <c r="L774" s="116">
        <v>3</v>
      </c>
      <c r="M774" s="116" t="s">
        <v>489</v>
      </c>
      <c r="N774" s="116" t="s">
        <v>378</v>
      </c>
      <c r="O774"/>
      <c r="P774" s="116" t="s">
        <v>353</v>
      </c>
      <c r="Q774" s="116" t="s">
        <v>349</v>
      </c>
      <c r="R774" s="137">
        <v>12</v>
      </c>
      <c r="S774" s="135">
        <v>12</v>
      </c>
      <c r="T774" s="135" t="s">
        <v>490</v>
      </c>
      <c r="U774" s="136" t="s">
        <v>489</v>
      </c>
      <c r="V774" s="136" t="s">
        <v>349</v>
      </c>
      <c r="W774" s="136" t="s">
        <v>349</v>
      </c>
      <c r="X774" s="136" t="s">
        <v>349</v>
      </c>
      <c r="Y774" s="136"/>
    </row>
    <row r="775" spans="1:25" ht="15.75" customHeight="1">
      <c r="A775" s="116" t="s">
        <v>612</v>
      </c>
      <c r="B775" s="116" t="s">
        <v>343</v>
      </c>
      <c r="C775" s="116" t="s">
        <v>3608</v>
      </c>
      <c r="D775" t="s">
        <v>819</v>
      </c>
      <c r="E775" s="182" t="s">
        <v>3609</v>
      </c>
      <c r="F775" s="121" t="s">
        <v>2042</v>
      </c>
      <c r="G775" s="121" t="s">
        <v>617</v>
      </c>
      <c r="H775" s="116">
        <v>420</v>
      </c>
      <c r="I775" s="116" t="s">
        <v>352</v>
      </c>
      <c r="J775" s="116" t="s">
        <v>346</v>
      </c>
      <c r="K775" s="116">
        <v>25</v>
      </c>
      <c r="L775" s="116">
        <v>3</v>
      </c>
      <c r="M775" s="116" t="s">
        <v>489</v>
      </c>
      <c r="N775" s="116" t="s">
        <v>378</v>
      </c>
      <c r="O775" t="s">
        <v>489</v>
      </c>
      <c r="P775" s="116" t="s">
        <v>3059</v>
      </c>
      <c r="Q775" s="116" t="s">
        <v>349</v>
      </c>
      <c r="R775" s="137">
        <v>12</v>
      </c>
      <c r="S775" s="135">
        <v>12</v>
      </c>
      <c r="T775" s="135" t="s">
        <v>490</v>
      </c>
      <c r="U775" s="136" t="s">
        <v>489</v>
      </c>
      <c r="V775" s="136" t="s">
        <v>349</v>
      </c>
      <c r="W775" s="136" t="s">
        <v>349</v>
      </c>
      <c r="X775" s="136" t="s">
        <v>349</v>
      </c>
      <c r="Y775" s="136"/>
    </row>
    <row r="776" spans="1:25" ht="15.75" customHeight="1">
      <c r="A776" s="116" t="s">
        <v>612</v>
      </c>
      <c r="B776" s="116" t="s">
        <v>343</v>
      </c>
      <c r="C776" s="116" t="s">
        <v>3610</v>
      </c>
      <c r="D776" t="s">
        <v>820</v>
      </c>
      <c r="E776" s="182" t="s">
        <v>3611</v>
      </c>
      <c r="F776" s="121" t="s">
        <v>2042</v>
      </c>
      <c r="G776" s="121" t="s">
        <v>617</v>
      </c>
      <c r="H776" s="116">
        <v>420</v>
      </c>
      <c r="I776" s="116" t="s">
        <v>352</v>
      </c>
      <c r="J776" s="116" t="s">
        <v>346</v>
      </c>
      <c r="K776" s="116">
        <v>25</v>
      </c>
      <c r="L776" s="116">
        <v>3</v>
      </c>
      <c r="M776" s="116" t="s">
        <v>489</v>
      </c>
      <c r="N776" s="116" t="s">
        <v>378</v>
      </c>
      <c r="O776" t="s">
        <v>489</v>
      </c>
      <c r="P776" s="116" t="s">
        <v>3059</v>
      </c>
      <c r="Q776" s="116" t="s">
        <v>349</v>
      </c>
      <c r="R776" s="137">
        <v>12</v>
      </c>
      <c r="S776" s="135">
        <v>12</v>
      </c>
      <c r="T776" s="135" t="s">
        <v>490</v>
      </c>
      <c r="U776" s="136" t="s">
        <v>489</v>
      </c>
      <c r="V776" s="136" t="s">
        <v>349</v>
      </c>
      <c r="W776" s="136" t="s">
        <v>349</v>
      </c>
      <c r="X776" s="136" t="s">
        <v>349</v>
      </c>
      <c r="Y776" s="136"/>
    </row>
    <row r="777" spans="1:25" ht="15.75" customHeight="1">
      <c r="A777" s="116" t="s">
        <v>612</v>
      </c>
      <c r="B777" s="116" t="s">
        <v>343</v>
      </c>
      <c r="C777" s="116" t="s">
        <v>3612</v>
      </c>
      <c r="D777" t="s">
        <v>821</v>
      </c>
      <c r="E777" s="182" t="s">
        <v>3613</v>
      </c>
      <c r="F777" s="121" t="s">
        <v>2042</v>
      </c>
      <c r="G777" s="121" t="s">
        <v>617</v>
      </c>
      <c r="H777" s="116">
        <v>420</v>
      </c>
      <c r="I777" s="116" t="s">
        <v>352</v>
      </c>
      <c r="J777" s="116" t="s">
        <v>346</v>
      </c>
      <c r="K777" s="116">
        <v>25</v>
      </c>
      <c r="L777" s="116">
        <v>3</v>
      </c>
      <c r="M777" s="116" t="s">
        <v>489</v>
      </c>
      <c r="N777" s="116" t="s">
        <v>378</v>
      </c>
      <c r="O777" t="s">
        <v>489</v>
      </c>
      <c r="P777" s="116" t="s">
        <v>3059</v>
      </c>
      <c r="Q777" s="116" t="s">
        <v>349</v>
      </c>
      <c r="R777" s="137">
        <v>12</v>
      </c>
      <c r="S777" s="135">
        <v>12</v>
      </c>
      <c r="T777" s="135" t="s">
        <v>490</v>
      </c>
      <c r="U777" s="136" t="s">
        <v>489</v>
      </c>
      <c r="V777" s="136" t="s">
        <v>349</v>
      </c>
      <c r="W777" s="136" t="s">
        <v>349</v>
      </c>
      <c r="X777" s="136" t="s">
        <v>349</v>
      </c>
      <c r="Y777" s="136"/>
    </row>
    <row r="778" spans="1:25" ht="15.75" customHeight="1">
      <c r="A778" s="116" t="s">
        <v>612</v>
      </c>
      <c r="B778" s="116" t="s">
        <v>343</v>
      </c>
      <c r="C778" s="116" t="s">
        <v>3614</v>
      </c>
      <c r="D778" t="s">
        <v>822</v>
      </c>
      <c r="E778" s="182" t="s">
        <v>3615</v>
      </c>
      <c r="F778" s="121" t="s">
        <v>2042</v>
      </c>
      <c r="G778" s="121" t="s">
        <v>617</v>
      </c>
      <c r="H778" s="116">
        <v>420</v>
      </c>
      <c r="I778" s="116" t="s">
        <v>352</v>
      </c>
      <c r="J778" s="116" t="s">
        <v>346</v>
      </c>
      <c r="K778" s="116">
        <v>25</v>
      </c>
      <c r="L778" s="116">
        <v>3</v>
      </c>
      <c r="M778" s="116" t="s">
        <v>489</v>
      </c>
      <c r="N778" s="116" t="s">
        <v>378</v>
      </c>
      <c r="O778" t="s">
        <v>489</v>
      </c>
      <c r="P778" s="116" t="s">
        <v>3059</v>
      </c>
      <c r="Q778" s="116" t="s">
        <v>349</v>
      </c>
      <c r="R778" s="137">
        <v>12</v>
      </c>
      <c r="S778" s="135">
        <v>12</v>
      </c>
      <c r="T778" s="135" t="s">
        <v>490</v>
      </c>
      <c r="U778" s="136" t="s">
        <v>489</v>
      </c>
      <c r="V778" s="136" t="s">
        <v>349</v>
      </c>
      <c r="W778" s="136" t="s">
        <v>349</v>
      </c>
      <c r="X778" s="136" t="s">
        <v>349</v>
      </c>
      <c r="Y778" s="136"/>
    </row>
    <row r="779" spans="1:25" ht="15.75" customHeight="1">
      <c r="A779" s="116" t="s">
        <v>612</v>
      </c>
      <c r="B779" s="116" t="s">
        <v>343</v>
      </c>
      <c r="C779" s="116" t="s">
        <v>3616</v>
      </c>
      <c r="D779"/>
      <c r="E779" s="182" t="s">
        <v>3617</v>
      </c>
      <c r="F779" s="121" t="s">
        <v>2668</v>
      </c>
      <c r="G779" s="121" t="s">
        <v>2895</v>
      </c>
      <c r="H779" s="116">
        <v>420</v>
      </c>
      <c r="I779" s="116" t="s">
        <v>352</v>
      </c>
      <c r="J779" s="116" t="s">
        <v>346</v>
      </c>
      <c r="K779" s="116">
        <v>25</v>
      </c>
      <c r="L779" s="116">
        <v>2</v>
      </c>
      <c r="M779" s="116" t="s">
        <v>489</v>
      </c>
      <c r="N779" s="116" t="s">
        <v>378</v>
      </c>
      <c r="O779"/>
      <c r="P779" s="116" t="s">
        <v>2195</v>
      </c>
      <c r="Q779" s="116" t="s">
        <v>349</v>
      </c>
      <c r="R779" s="137">
        <v>12</v>
      </c>
      <c r="S779" s="135">
        <v>12</v>
      </c>
      <c r="T779" s="135" t="s">
        <v>490</v>
      </c>
      <c r="U779" s="136" t="s">
        <v>489</v>
      </c>
      <c r="V779" s="136" t="s">
        <v>349</v>
      </c>
      <c r="W779" s="136" t="s">
        <v>349</v>
      </c>
      <c r="X779" s="136" t="s">
        <v>349</v>
      </c>
      <c r="Y779" s="136"/>
    </row>
    <row r="780" spans="1:25" ht="15.75" customHeight="1">
      <c r="A780" s="116" t="s">
        <v>342</v>
      </c>
      <c r="B780" s="116" t="s">
        <v>343</v>
      </c>
      <c r="C780" s="170" t="s">
        <v>3618</v>
      </c>
      <c r="D780"/>
      <c r="E780" s="182" t="s">
        <v>3619</v>
      </c>
      <c r="F780" s="121" t="s">
        <v>823</v>
      </c>
      <c r="G780" s="121" t="s">
        <v>824</v>
      </c>
      <c r="H780" s="116" t="s">
        <v>349</v>
      </c>
      <c r="I780" s="116" t="s">
        <v>349</v>
      </c>
      <c r="J780" s="116" t="s">
        <v>346</v>
      </c>
      <c r="K780" s="116">
        <v>25</v>
      </c>
      <c r="L780" s="116">
        <v>2</v>
      </c>
      <c r="M780" s="116" t="s">
        <v>348</v>
      </c>
      <c r="N780" s="116" t="s">
        <v>349</v>
      </c>
      <c r="O780"/>
      <c r="P780" s="116" t="s">
        <v>349</v>
      </c>
      <c r="Q780" s="116" t="s">
        <v>349</v>
      </c>
      <c r="R780" s="116" t="s">
        <v>349</v>
      </c>
      <c r="S780" s="116" t="s">
        <v>349</v>
      </c>
      <c r="T780" s="116" t="s">
        <v>349</v>
      </c>
      <c r="U780" s="116" t="s">
        <v>349</v>
      </c>
      <c r="V780" s="116" t="s">
        <v>349</v>
      </c>
      <c r="W780" s="116" t="s">
        <v>349</v>
      </c>
      <c r="X780" s="136"/>
      <c r="Y780" s="136"/>
    </row>
    <row r="781" spans="1:25" ht="15.75" customHeight="1">
      <c r="A781" s="116" t="s">
        <v>342</v>
      </c>
      <c r="B781" s="116" t="s">
        <v>343</v>
      </c>
      <c r="C781" s="116" t="s">
        <v>3620</v>
      </c>
      <c r="D781"/>
      <c r="E781" s="182" t="s">
        <v>3621</v>
      </c>
      <c r="F781" s="121" t="s">
        <v>2042</v>
      </c>
      <c r="G781" s="121" t="s">
        <v>344</v>
      </c>
      <c r="H781" s="116">
        <v>80</v>
      </c>
      <c r="I781" s="116" t="s">
        <v>352</v>
      </c>
      <c r="J781" s="116" t="s">
        <v>346</v>
      </c>
      <c r="K781" s="116">
        <v>25</v>
      </c>
      <c r="L781" s="116">
        <v>2</v>
      </c>
      <c r="M781" s="116" t="s">
        <v>347</v>
      </c>
      <c r="N781" s="116" t="s">
        <v>348</v>
      </c>
      <c r="O781"/>
      <c r="P781" s="116" t="s">
        <v>353</v>
      </c>
      <c r="Q781" s="116" t="s">
        <v>349</v>
      </c>
      <c r="R781" s="137">
        <v>24</v>
      </c>
      <c r="S781" s="176" t="s">
        <v>2079</v>
      </c>
      <c r="T781" s="135" t="s">
        <v>348</v>
      </c>
      <c r="U781" s="136" t="s">
        <v>347</v>
      </c>
      <c r="V781" s="116" t="s">
        <v>349</v>
      </c>
      <c r="W781" s="116" t="s">
        <v>349</v>
      </c>
      <c r="X781" s="116"/>
      <c r="Y781" s="136"/>
    </row>
    <row r="782" spans="1:25" ht="15.75" customHeight="1">
      <c r="A782" s="116" t="s">
        <v>342</v>
      </c>
      <c r="B782" s="116" t="s">
        <v>343</v>
      </c>
      <c r="C782" s="170" t="s">
        <v>3622</v>
      </c>
      <c r="D782"/>
      <c r="E782" s="182" t="s">
        <v>3623</v>
      </c>
      <c r="F782" s="121" t="s">
        <v>823</v>
      </c>
      <c r="G782" s="121" t="s">
        <v>824</v>
      </c>
      <c r="H782" s="116" t="s">
        <v>349</v>
      </c>
      <c r="I782" s="116" t="s">
        <v>349</v>
      </c>
      <c r="J782" s="116" t="s">
        <v>346</v>
      </c>
      <c r="K782" s="116">
        <v>25</v>
      </c>
      <c r="L782" s="116">
        <v>2</v>
      </c>
      <c r="M782" s="116" t="s">
        <v>348</v>
      </c>
      <c r="N782" s="116" t="s">
        <v>349</v>
      </c>
      <c r="O782"/>
      <c r="P782" s="116" t="s">
        <v>349</v>
      </c>
      <c r="Q782" s="116" t="s">
        <v>349</v>
      </c>
      <c r="R782" s="116" t="s">
        <v>349</v>
      </c>
      <c r="S782" s="116" t="s">
        <v>349</v>
      </c>
      <c r="T782" s="116" t="s">
        <v>349</v>
      </c>
      <c r="U782" s="116" t="s">
        <v>349</v>
      </c>
      <c r="V782" s="116" t="s">
        <v>349</v>
      </c>
      <c r="W782" s="116" t="s">
        <v>349</v>
      </c>
      <c r="X782" s="136"/>
      <c r="Y782" s="136"/>
    </row>
    <row r="783" spans="1:25" ht="15.75" customHeight="1">
      <c r="A783" s="116" t="s">
        <v>342</v>
      </c>
      <c r="B783" s="116" t="s">
        <v>343</v>
      </c>
      <c r="C783" s="116" t="s">
        <v>3624</v>
      </c>
      <c r="D783"/>
      <c r="E783" s="182" t="s">
        <v>3625</v>
      </c>
      <c r="F783" s="121" t="s">
        <v>2042</v>
      </c>
      <c r="G783" s="121" t="s">
        <v>344</v>
      </c>
      <c r="H783" s="116">
        <v>80</v>
      </c>
      <c r="I783" s="116" t="s">
        <v>352</v>
      </c>
      <c r="J783" s="116" t="s">
        <v>346</v>
      </c>
      <c r="K783" s="116">
        <v>25</v>
      </c>
      <c r="L783" s="116">
        <v>2</v>
      </c>
      <c r="M783" s="116" t="s">
        <v>347</v>
      </c>
      <c r="N783" s="116" t="s">
        <v>348</v>
      </c>
      <c r="O783"/>
      <c r="P783" s="116" t="s">
        <v>353</v>
      </c>
      <c r="Q783" s="116" t="s">
        <v>349</v>
      </c>
      <c r="R783" s="137">
        <v>24</v>
      </c>
      <c r="S783" s="176" t="s">
        <v>2079</v>
      </c>
      <c r="T783" s="135" t="s">
        <v>348</v>
      </c>
      <c r="U783" s="136" t="s">
        <v>347</v>
      </c>
      <c r="V783" s="116" t="s">
        <v>349</v>
      </c>
      <c r="W783" s="116" t="s">
        <v>349</v>
      </c>
      <c r="X783" s="116"/>
      <c r="Y783" s="136"/>
    </row>
    <row r="784" spans="1:25" ht="15.75" customHeight="1">
      <c r="A784" s="116" t="s">
        <v>342</v>
      </c>
      <c r="B784" s="116" t="s">
        <v>343</v>
      </c>
      <c r="C784" s="170" t="s">
        <v>3626</v>
      </c>
      <c r="D784"/>
      <c r="E784" s="182" t="s">
        <v>3627</v>
      </c>
      <c r="F784" s="121" t="s">
        <v>823</v>
      </c>
      <c r="G784" s="121" t="s">
        <v>824</v>
      </c>
      <c r="H784" s="116" t="s">
        <v>349</v>
      </c>
      <c r="I784" s="116" t="s">
        <v>349</v>
      </c>
      <c r="J784" s="116" t="s">
        <v>346</v>
      </c>
      <c r="K784" s="116">
        <v>25</v>
      </c>
      <c r="L784" s="116">
        <v>2</v>
      </c>
      <c r="M784" s="116" t="s">
        <v>348</v>
      </c>
      <c r="N784" s="116" t="s">
        <v>349</v>
      </c>
      <c r="O784"/>
      <c r="P784" s="116" t="s">
        <v>349</v>
      </c>
      <c r="Q784" s="116" t="s">
        <v>349</v>
      </c>
      <c r="R784" s="116" t="s">
        <v>349</v>
      </c>
      <c r="S784" s="116" t="s">
        <v>349</v>
      </c>
      <c r="T784" s="116" t="s">
        <v>349</v>
      </c>
      <c r="U784" s="116" t="s">
        <v>349</v>
      </c>
      <c r="V784" s="116" t="s">
        <v>349</v>
      </c>
      <c r="W784" s="116" t="s">
        <v>349</v>
      </c>
      <c r="X784" s="136"/>
      <c r="Y784" s="136"/>
    </row>
    <row r="785" spans="1:25" ht="15.75" customHeight="1">
      <c r="A785" s="116" t="s">
        <v>342</v>
      </c>
      <c r="B785" s="116" t="s">
        <v>343</v>
      </c>
      <c r="C785" s="116" t="s">
        <v>3628</v>
      </c>
      <c r="D785"/>
      <c r="E785" s="182" t="s">
        <v>3629</v>
      </c>
      <c r="F785" s="121" t="s">
        <v>2042</v>
      </c>
      <c r="G785" s="121" t="s">
        <v>344</v>
      </c>
      <c r="H785" s="116">
        <v>80</v>
      </c>
      <c r="I785" s="116" t="s">
        <v>352</v>
      </c>
      <c r="J785" s="116" t="s">
        <v>346</v>
      </c>
      <c r="K785" s="116">
        <v>25</v>
      </c>
      <c r="L785" s="116">
        <v>2</v>
      </c>
      <c r="M785" s="116" t="s">
        <v>347</v>
      </c>
      <c r="N785" s="116" t="s">
        <v>348</v>
      </c>
      <c r="O785"/>
      <c r="P785" s="116" t="s">
        <v>353</v>
      </c>
      <c r="Q785" s="116" t="s">
        <v>349</v>
      </c>
      <c r="R785" s="137">
        <v>24</v>
      </c>
      <c r="S785" s="176" t="s">
        <v>2079</v>
      </c>
      <c r="T785" s="135" t="s">
        <v>348</v>
      </c>
      <c r="U785" s="136" t="s">
        <v>347</v>
      </c>
      <c r="V785" s="116" t="s">
        <v>349</v>
      </c>
      <c r="W785" s="116" t="s">
        <v>349</v>
      </c>
      <c r="X785" s="116"/>
      <c r="Y785" s="136"/>
    </row>
    <row r="786" spans="1:25" ht="15.75" customHeight="1">
      <c r="A786" s="116" t="s">
        <v>342</v>
      </c>
      <c r="B786" s="116" t="s">
        <v>343</v>
      </c>
      <c r="C786" s="170" t="s">
        <v>3630</v>
      </c>
      <c r="D786"/>
      <c r="E786" s="182" t="s">
        <v>3631</v>
      </c>
      <c r="F786" s="121" t="s">
        <v>823</v>
      </c>
      <c r="G786" s="121" t="s">
        <v>824</v>
      </c>
      <c r="H786" s="116" t="s">
        <v>349</v>
      </c>
      <c r="I786" s="116" t="s">
        <v>349</v>
      </c>
      <c r="J786" s="116" t="s">
        <v>346</v>
      </c>
      <c r="K786" s="116">
        <v>25</v>
      </c>
      <c r="L786" s="116">
        <v>2</v>
      </c>
      <c r="M786" s="116" t="s">
        <v>348</v>
      </c>
      <c r="N786" s="116" t="s">
        <v>349</v>
      </c>
      <c r="O786"/>
      <c r="P786" s="116" t="s">
        <v>349</v>
      </c>
      <c r="Q786" s="116" t="s">
        <v>349</v>
      </c>
      <c r="R786" s="116" t="s">
        <v>349</v>
      </c>
      <c r="S786" s="116" t="s">
        <v>349</v>
      </c>
      <c r="T786" s="116" t="s">
        <v>349</v>
      </c>
      <c r="U786" s="116" t="s">
        <v>349</v>
      </c>
      <c r="V786" s="116" t="s">
        <v>349</v>
      </c>
      <c r="W786" s="116" t="s">
        <v>349</v>
      </c>
      <c r="X786" s="136"/>
      <c r="Y786" s="136"/>
    </row>
    <row r="787" spans="1:25" ht="15.75" customHeight="1">
      <c r="A787" s="116" t="s">
        <v>342</v>
      </c>
      <c r="B787" s="116" t="s">
        <v>343</v>
      </c>
      <c r="C787" s="116" t="s">
        <v>3632</v>
      </c>
      <c r="D787"/>
      <c r="E787" s="182" t="s">
        <v>3633</v>
      </c>
      <c r="F787" s="121" t="s">
        <v>2042</v>
      </c>
      <c r="G787" s="121" t="s">
        <v>344</v>
      </c>
      <c r="H787" s="116">
        <v>80</v>
      </c>
      <c r="I787" s="116" t="s">
        <v>352</v>
      </c>
      <c r="J787" s="116" t="s">
        <v>346</v>
      </c>
      <c r="K787" s="116">
        <v>25</v>
      </c>
      <c r="L787" s="116">
        <v>2</v>
      </c>
      <c r="M787" s="116" t="s">
        <v>347</v>
      </c>
      <c r="N787" s="116" t="s">
        <v>348</v>
      </c>
      <c r="O787"/>
      <c r="P787" s="116" t="s">
        <v>353</v>
      </c>
      <c r="Q787" s="116" t="s">
        <v>349</v>
      </c>
      <c r="R787" s="137">
        <v>24</v>
      </c>
      <c r="S787" s="176" t="s">
        <v>2079</v>
      </c>
      <c r="T787" s="135" t="s">
        <v>348</v>
      </c>
      <c r="U787" s="136" t="s">
        <v>347</v>
      </c>
      <c r="V787" s="116" t="s">
        <v>349</v>
      </c>
      <c r="W787" s="116" t="s">
        <v>349</v>
      </c>
      <c r="X787" s="116"/>
      <c r="Y787" s="136"/>
    </row>
    <row r="788" spans="1:25" ht="15.75" customHeight="1">
      <c r="A788" s="116" t="s">
        <v>369</v>
      </c>
      <c r="B788" s="116" t="s">
        <v>370</v>
      </c>
      <c r="C788" s="116" t="s">
        <v>3634</v>
      </c>
      <c r="D788"/>
      <c r="E788" s="182" t="s">
        <v>3635</v>
      </c>
      <c r="F788" s="121" t="s">
        <v>823</v>
      </c>
      <c r="G788" s="121" t="s">
        <v>824</v>
      </c>
      <c r="H788" s="116" t="s">
        <v>349</v>
      </c>
      <c r="I788" s="116" t="s">
        <v>349</v>
      </c>
      <c r="J788" s="116" t="s">
        <v>346</v>
      </c>
      <c r="K788" s="116">
        <v>25</v>
      </c>
      <c r="L788" s="116">
        <v>2</v>
      </c>
      <c r="M788" s="116" t="s">
        <v>348</v>
      </c>
      <c r="N788" s="116" t="s">
        <v>349</v>
      </c>
      <c r="O788"/>
      <c r="P788" s="116" t="s">
        <v>349</v>
      </c>
      <c r="Q788" s="116" t="s">
        <v>349</v>
      </c>
      <c r="R788" s="116" t="s">
        <v>349</v>
      </c>
      <c r="S788" s="116" t="s">
        <v>349</v>
      </c>
      <c r="T788" s="116" t="s">
        <v>349</v>
      </c>
      <c r="U788" s="116" t="s">
        <v>349</v>
      </c>
      <c r="V788" s="116" t="s">
        <v>349</v>
      </c>
      <c r="W788" s="116" t="s">
        <v>349</v>
      </c>
      <c r="X788" s="116"/>
      <c r="Y788" s="136"/>
    </row>
    <row r="789" spans="1:25" ht="15.75" customHeight="1">
      <c r="A789" s="116" t="s">
        <v>369</v>
      </c>
      <c r="B789" s="116" t="s">
        <v>370</v>
      </c>
      <c r="C789" s="116" t="s">
        <v>3636</v>
      </c>
      <c r="D789"/>
      <c r="E789" s="182" t="s">
        <v>3637</v>
      </c>
      <c r="F789" s="121" t="s">
        <v>2042</v>
      </c>
      <c r="G789" s="121" t="s">
        <v>344</v>
      </c>
      <c r="H789" s="116">
        <v>80</v>
      </c>
      <c r="I789" s="116" t="s">
        <v>352</v>
      </c>
      <c r="J789" s="116" t="s">
        <v>346</v>
      </c>
      <c r="K789" s="116">
        <v>25</v>
      </c>
      <c r="L789" s="116">
        <v>2</v>
      </c>
      <c r="M789" s="116" t="s">
        <v>347</v>
      </c>
      <c r="N789" s="116" t="s">
        <v>348</v>
      </c>
      <c r="O789"/>
      <c r="P789" s="116" t="s">
        <v>353</v>
      </c>
      <c r="Q789" s="116" t="s">
        <v>349</v>
      </c>
      <c r="R789" s="137">
        <v>24</v>
      </c>
      <c r="S789" s="176" t="s">
        <v>2079</v>
      </c>
      <c r="T789" s="135" t="s">
        <v>348</v>
      </c>
      <c r="U789" s="136" t="s">
        <v>347</v>
      </c>
      <c r="V789" s="116" t="s">
        <v>349</v>
      </c>
      <c r="W789" s="116" t="s">
        <v>349</v>
      </c>
      <c r="X789" s="116"/>
      <c r="Y789" s="136"/>
    </row>
    <row r="790" spans="1:25" ht="15.75" customHeight="1">
      <c r="A790" s="116" t="s">
        <v>369</v>
      </c>
      <c r="B790" s="116" t="s">
        <v>370</v>
      </c>
      <c r="C790" s="116" t="s">
        <v>3638</v>
      </c>
      <c r="D790"/>
      <c r="E790" s="182" t="s">
        <v>3639</v>
      </c>
      <c r="F790" s="121" t="s">
        <v>823</v>
      </c>
      <c r="G790" s="121" t="s">
        <v>824</v>
      </c>
      <c r="H790" s="116" t="s">
        <v>349</v>
      </c>
      <c r="I790" s="116" t="s">
        <v>349</v>
      </c>
      <c r="J790" s="116" t="s">
        <v>346</v>
      </c>
      <c r="K790" s="116">
        <v>25</v>
      </c>
      <c r="L790" s="116">
        <v>2</v>
      </c>
      <c r="M790" s="116" t="s">
        <v>348</v>
      </c>
      <c r="N790" s="116" t="s">
        <v>349</v>
      </c>
      <c r="O790"/>
      <c r="P790" s="116" t="s">
        <v>349</v>
      </c>
      <c r="Q790" s="116" t="s">
        <v>349</v>
      </c>
      <c r="R790" s="116" t="s">
        <v>349</v>
      </c>
      <c r="S790" s="116" t="s">
        <v>349</v>
      </c>
      <c r="T790" s="116" t="s">
        <v>349</v>
      </c>
      <c r="U790" s="116" t="s">
        <v>349</v>
      </c>
      <c r="V790" s="116" t="s">
        <v>349</v>
      </c>
      <c r="W790" s="116" t="s">
        <v>349</v>
      </c>
      <c r="X790" s="116"/>
      <c r="Y790" s="136"/>
    </row>
    <row r="791" spans="1:25" ht="15.75" customHeight="1">
      <c r="A791" s="116" t="s">
        <v>369</v>
      </c>
      <c r="B791" s="116" t="s">
        <v>370</v>
      </c>
      <c r="C791" s="116" t="s">
        <v>3640</v>
      </c>
      <c r="D791"/>
      <c r="E791" s="182" t="s">
        <v>3641</v>
      </c>
      <c r="F791" s="121" t="s">
        <v>2042</v>
      </c>
      <c r="G791" s="121" t="s">
        <v>344</v>
      </c>
      <c r="H791" s="116">
        <v>80</v>
      </c>
      <c r="I791" s="116" t="s">
        <v>352</v>
      </c>
      <c r="J791" s="116" t="s">
        <v>346</v>
      </c>
      <c r="K791" s="116">
        <v>25</v>
      </c>
      <c r="L791" s="116">
        <v>2</v>
      </c>
      <c r="M791" s="116" t="s">
        <v>347</v>
      </c>
      <c r="N791" s="116" t="s">
        <v>348</v>
      </c>
      <c r="O791"/>
      <c r="P791" s="116" t="s">
        <v>353</v>
      </c>
      <c r="Q791" s="116" t="s">
        <v>349</v>
      </c>
      <c r="R791" s="137">
        <v>24</v>
      </c>
      <c r="S791" s="176" t="s">
        <v>2079</v>
      </c>
      <c r="T791" s="135" t="s">
        <v>348</v>
      </c>
      <c r="U791" s="136" t="s">
        <v>347</v>
      </c>
      <c r="V791" s="116" t="s">
        <v>349</v>
      </c>
      <c r="W791" s="116" t="s">
        <v>349</v>
      </c>
      <c r="X791" s="116"/>
      <c r="Y791" s="136"/>
    </row>
    <row r="792" spans="1:25" ht="15.75" customHeight="1">
      <c r="A792" s="116" t="s">
        <v>369</v>
      </c>
      <c r="B792" s="116" t="s">
        <v>370</v>
      </c>
      <c r="C792" s="116" t="s">
        <v>3642</v>
      </c>
      <c r="D792"/>
      <c r="E792" s="182" t="s">
        <v>3643</v>
      </c>
      <c r="F792" s="121" t="s">
        <v>823</v>
      </c>
      <c r="G792" s="121" t="s">
        <v>824</v>
      </c>
      <c r="H792" s="116" t="s">
        <v>349</v>
      </c>
      <c r="I792" s="116" t="s">
        <v>349</v>
      </c>
      <c r="J792" s="116" t="s">
        <v>346</v>
      </c>
      <c r="K792" s="116">
        <v>25</v>
      </c>
      <c r="L792" s="116">
        <v>2</v>
      </c>
      <c r="M792" s="116" t="s">
        <v>348</v>
      </c>
      <c r="N792" s="116" t="s">
        <v>349</v>
      </c>
      <c r="O792"/>
      <c r="P792" s="116" t="s">
        <v>349</v>
      </c>
      <c r="Q792" s="116" t="s">
        <v>349</v>
      </c>
      <c r="R792" s="116" t="s">
        <v>349</v>
      </c>
      <c r="S792" s="116" t="s">
        <v>349</v>
      </c>
      <c r="T792" s="116" t="s">
        <v>349</v>
      </c>
      <c r="U792" s="116" t="s">
        <v>349</v>
      </c>
      <c r="V792" s="116" t="s">
        <v>349</v>
      </c>
      <c r="W792" s="116" t="s">
        <v>349</v>
      </c>
      <c r="X792" s="116"/>
      <c r="Y792" s="136"/>
    </row>
    <row r="793" spans="1:25" ht="15.75" customHeight="1">
      <c r="A793" s="116" t="s">
        <v>369</v>
      </c>
      <c r="B793" s="116" t="s">
        <v>370</v>
      </c>
      <c r="C793" s="116" t="s">
        <v>3644</v>
      </c>
      <c r="D793"/>
      <c r="E793" s="182" t="s">
        <v>3645</v>
      </c>
      <c r="F793" s="121" t="s">
        <v>2042</v>
      </c>
      <c r="G793" s="121" t="s">
        <v>344</v>
      </c>
      <c r="H793" s="116">
        <v>80</v>
      </c>
      <c r="I793" s="116" t="s">
        <v>352</v>
      </c>
      <c r="J793" s="116" t="s">
        <v>346</v>
      </c>
      <c r="K793" s="116">
        <v>25</v>
      </c>
      <c r="L793" s="116">
        <v>2</v>
      </c>
      <c r="M793" s="116" t="s">
        <v>347</v>
      </c>
      <c r="N793" s="116" t="s">
        <v>348</v>
      </c>
      <c r="O793"/>
      <c r="P793" s="116" t="s">
        <v>353</v>
      </c>
      <c r="Q793" s="116" t="s">
        <v>349</v>
      </c>
      <c r="R793" s="137">
        <v>24</v>
      </c>
      <c r="S793" s="176" t="s">
        <v>2079</v>
      </c>
      <c r="T793" s="135" t="s">
        <v>348</v>
      </c>
      <c r="U793" s="136" t="s">
        <v>347</v>
      </c>
      <c r="V793" s="116" t="s">
        <v>349</v>
      </c>
      <c r="W793" s="116" t="s">
        <v>349</v>
      </c>
      <c r="X793" s="116"/>
      <c r="Y793" s="136"/>
    </row>
    <row r="794" spans="1:25" ht="15.75" customHeight="1">
      <c r="A794" s="116" t="s">
        <v>369</v>
      </c>
      <c r="B794" s="116" t="s">
        <v>370</v>
      </c>
      <c r="C794" s="116" t="s">
        <v>3646</v>
      </c>
      <c r="D794"/>
      <c r="E794" s="182" t="s">
        <v>3647</v>
      </c>
      <c r="F794" s="121" t="s">
        <v>823</v>
      </c>
      <c r="G794" s="121" t="s">
        <v>824</v>
      </c>
      <c r="H794" s="116" t="s">
        <v>349</v>
      </c>
      <c r="I794" s="116" t="s">
        <v>349</v>
      </c>
      <c r="J794" s="116" t="s">
        <v>346</v>
      </c>
      <c r="K794" s="116">
        <v>25</v>
      </c>
      <c r="L794" s="116">
        <v>2</v>
      </c>
      <c r="M794" s="116" t="s">
        <v>348</v>
      </c>
      <c r="N794" s="116" t="s">
        <v>349</v>
      </c>
      <c r="O794"/>
      <c r="P794" s="116" t="s">
        <v>349</v>
      </c>
      <c r="Q794" s="116" t="s">
        <v>349</v>
      </c>
      <c r="R794" s="116" t="s">
        <v>349</v>
      </c>
      <c r="S794" s="116" t="s">
        <v>349</v>
      </c>
      <c r="T794" s="116" t="s">
        <v>349</v>
      </c>
      <c r="U794" s="116" t="s">
        <v>349</v>
      </c>
      <c r="V794" s="116" t="s">
        <v>349</v>
      </c>
      <c r="W794" s="116" t="s">
        <v>349</v>
      </c>
      <c r="X794" s="116"/>
      <c r="Y794" s="136"/>
    </row>
    <row r="795" spans="1:25" ht="15.75" customHeight="1">
      <c r="A795" s="116" t="s">
        <v>369</v>
      </c>
      <c r="B795" s="116" t="s">
        <v>370</v>
      </c>
      <c r="C795" s="116" t="s">
        <v>3648</v>
      </c>
      <c r="D795"/>
      <c r="E795" s="182" t="s">
        <v>3649</v>
      </c>
      <c r="F795" s="121" t="s">
        <v>2042</v>
      </c>
      <c r="G795" s="121" t="s">
        <v>344</v>
      </c>
      <c r="H795" s="116">
        <v>80</v>
      </c>
      <c r="I795" s="116" t="s">
        <v>352</v>
      </c>
      <c r="J795" s="116" t="s">
        <v>346</v>
      </c>
      <c r="K795" s="116">
        <v>25</v>
      </c>
      <c r="L795" s="116">
        <v>2</v>
      </c>
      <c r="M795" s="116" t="s">
        <v>347</v>
      </c>
      <c r="N795" s="116" t="s">
        <v>348</v>
      </c>
      <c r="O795"/>
      <c r="P795" s="116" t="s">
        <v>353</v>
      </c>
      <c r="Q795" s="116" t="s">
        <v>349</v>
      </c>
      <c r="R795" s="137">
        <v>24</v>
      </c>
      <c r="S795" s="176" t="s">
        <v>2079</v>
      </c>
      <c r="T795" s="135" t="s">
        <v>348</v>
      </c>
      <c r="U795" s="136" t="s">
        <v>347</v>
      </c>
      <c r="V795" s="116" t="s">
        <v>349</v>
      </c>
      <c r="W795" s="116" t="s">
        <v>349</v>
      </c>
      <c r="X795" s="116"/>
      <c r="Y795" s="136"/>
    </row>
    <row r="796" spans="1:25" ht="15.75" customHeight="1">
      <c r="A796" s="116" t="s">
        <v>3650</v>
      </c>
      <c r="C796" s="116"/>
      <c r="D796" s="116"/>
      <c r="E796" s="203" t="s">
        <v>825</v>
      </c>
      <c r="F796" s="121" t="s">
        <v>553</v>
      </c>
      <c r="G796" s="121" t="s">
        <v>553</v>
      </c>
      <c r="H796" s="116"/>
      <c r="I796" s="116"/>
      <c r="J796" s="116"/>
      <c r="K796" s="116"/>
      <c r="Q796" s="137"/>
      <c r="R796" s="137"/>
      <c r="S796" s="135"/>
      <c r="T796" s="135"/>
      <c r="U796" s="136"/>
      <c r="V796" s="136"/>
      <c r="W796" s="136"/>
      <c r="X796" s="116"/>
      <c r="Y796" s="136"/>
    </row>
    <row r="797" spans="1:25" ht="15.75" customHeight="1">
      <c r="A797" s="116" t="s">
        <v>3650</v>
      </c>
      <c r="C797" s="116"/>
      <c r="D797" s="116"/>
      <c r="E797" s="203" t="s">
        <v>826</v>
      </c>
      <c r="F797" s="121" t="s">
        <v>553</v>
      </c>
      <c r="G797" s="121" t="s">
        <v>553</v>
      </c>
      <c r="H797" s="116"/>
      <c r="I797" s="116"/>
      <c r="J797" s="116"/>
      <c r="K797" s="116"/>
      <c r="Q797" s="137"/>
      <c r="R797" s="137"/>
      <c r="S797" s="135"/>
      <c r="T797" s="135"/>
      <c r="U797" s="136"/>
      <c r="V797" s="136"/>
      <c r="W797" s="136"/>
      <c r="X797" s="116"/>
      <c r="Y797" s="136"/>
    </row>
    <row r="798" spans="1:25" ht="15.75" customHeight="1">
      <c r="A798" s="116" t="s">
        <v>3650</v>
      </c>
      <c r="C798" s="116"/>
      <c r="D798" s="116"/>
      <c r="E798" s="203" t="s">
        <v>827</v>
      </c>
      <c r="F798" s="121" t="s">
        <v>553</v>
      </c>
      <c r="G798" s="121" t="s">
        <v>553</v>
      </c>
      <c r="H798" s="116"/>
      <c r="I798" s="116"/>
      <c r="J798" s="116"/>
      <c r="K798" s="116"/>
      <c r="Q798" s="137"/>
      <c r="R798" s="137"/>
      <c r="S798" s="135"/>
      <c r="T798" s="135"/>
      <c r="U798" s="136"/>
      <c r="V798" s="136"/>
      <c r="W798" s="136"/>
      <c r="X798" s="116"/>
      <c r="Y798" s="136"/>
    </row>
    <row r="799" spans="1:25" ht="15.75" customHeight="1">
      <c r="A799" s="116" t="s">
        <v>3650</v>
      </c>
      <c r="C799" s="116"/>
      <c r="D799" s="116"/>
      <c r="E799" s="203" t="s">
        <v>828</v>
      </c>
      <c r="F799" s="121" t="s">
        <v>553</v>
      </c>
      <c r="G799" s="121" t="s">
        <v>553</v>
      </c>
      <c r="H799" s="116"/>
      <c r="I799" s="116"/>
      <c r="J799" s="116"/>
      <c r="K799" s="116"/>
      <c r="Q799" s="137"/>
      <c r="R799" s="137"/>
      <c r="S799" s="135"/>
      <c r="T799" s="135"/>
      <c r="U799" s="136"/>
      <c r="V799" s="136"/>
      <c r="W799" s="136"/>
      <c r="X799" s="116"/>
      <c r="Y799" s="136"/>
    </row>
    <row r="800" spans="1:25" ht="15.75" customHeight="1">
      <c r="A800" s="116" t="s">
        <v>3650</v>
      </c>
      <c r="C800" s="116"/>
      <c r="D800" s="116"/>
      <c r="E800" s="203" t="s">
        <v>829</v>
      </c>
      <c r="F800" s="121" t="s">
        <v>553</v>
      </c>
      <c r="G800" s="121" t="s">
        <v>553</v>
      </c>
      <c r="H800" s="116"/>
      <c r="I800" s="116"/>
      <c r="J800" s="116"/>
      <c r="K800" s="116"/>
      <c r="Q800" s="137"/>
      <c r="R800" s="137"/>
      <c r="S800" s="135"/>
      <c r="T800" s="135"/>
      <c r="U800" s="136"/>
      <c r="V800" s="136"/>
      <c r="W800" s="136"/>
      <c r="X800" s="116"/>
      <c r="Y800" s="136"/>
    </row>
    <row r="801" spans="1:25" ht="15.75" customHeight="1">
      <c r="A801" s="116" t="s">
        <v>3650</v>
      </c>
      <c r="C801" s="116"/>
      <c r="D801" s="116"/>
      <c r="E801" s="203" t="s">
        <v>830</v>
      </c>
      <c r="F801" s="121" t="s">
        <v>553</v>
      </c>
      <c r="G801" s="121" t="s">
        <v>553</v>
      </c>
      <c r="H801" s="116"/>
      <c r="I801" s="116"/>
      <c r="J801" s="116"/>
      <c r="K801" s="116"/>
      <c r="Q801" s="137"/>
      <c r="R801" s="137"/>
      <c r="S801" s="135"/>
      <c r="T801" s="135"/>
      <c r="U801" s="136"/>
      <c r="V801" s="136"/>
      <c r="W801" s="136"/>
      <c r="X801" s="116"/>
      <c r="Y801" s="136"/>
    </row>
    <row r="802" spans="1:25" ht="15.75" customHeight="1">
      <c r="A802" s="116" t="s">
        <v>3650</v>
      </c>
      <c r="C802" s="116"/>
      <c r="D802" s="116"/>
      <c r="E802" s="203" t="s">
        <v>831</v>
      </c>
      <c r="F802" s="121" t="s">
        <v>553</v>
      </c>
      <c r="G802" s="121" t="s">
        <v>553</v>
      </c>
      <c r="H802" s="116"/>
      <c r="I802" s="116"/>
      <c r="J802" s="116"/>
      <c r="K802" s="116"/>
      <c r="Q802" s="137"/>
      <c r="R802" s="137"/>
      <c r="S802" s="135"/>
      <c r="T802" s="135"/>
      <c r="U802" s="136"/>
      <c r="V802" s="136"/>
      <c r="W802" s="136"/>
      <c r="X802" s="116"/>
      <c r="Y802" s="136"/>
    </row>
    <row r="803" spans="1:25" ht="15.75" customHeight="1">
      <c r="A803" s="116" t="s">
        <v>3650</v>
      </c>
      <c r="C803" s="116"/>
      <c r="D803" s="116"/>
      <c r="E803" s="203" t="s">
        <v>832</v>
      </c>
      <c r="F803" s="121" t="s">
        <v>553</v>
      </c>
      <c r="G803" s="121" t="s">
        <v>553</v>
      </c>
      <c r="H803" s="116"/>
      <c r="I803" s="116"/>
      <c r="J803" s="116"/>
      <c r="K803" s="116"/>
      <c r="Q803" s="137"/>
      <c r="R803" s="137"/>
      <c r="S803" s="135"/>
      <c r="T803" s="135"/>
      <c r="U803" s="136"/>
      <c r="V803" s="136"/>
      <c r="W803" s="136"/>
      <c r="X803" s="116"/>
      <c r="Y803" s="136"/>
    </row>
    <row r="804" spans="1:25" ht="15.75" customHeight="1">
      <c r="A804" s="116" t="s">
        <v>3650</v>
      </c>
      <c r="C804" s="116"/>
      <c r="D804" s="116"/>
      <c r="E804" s="203" t="s">
        <v>833</v>
      </c>
      <c r="F804" s="121" t="s">
        <v>553</v>
      </c>
      <c r="G804" s="121" t="s">
        <v>553</v>
      </c>
      <c r="H804" s="116"/>
      <c r="I804" s="116"/>
      <c r="J804" s="116"/>
      <c r="K804" s="116"/>
      <c r="Q804" s="137"/>
      <c r="R804" s="137"/>
      <c r="S804" s="135"/>
      <c r="T804" s="135"/>
      <c r="U804" s="136"/>
      <c r="V804" s="136"/>
      <c r="W804" s="136"/>
      <c r="X804" s="116"/>
      <c r="Y804" s="136"/>
    </row>
    <row r="805" spans="1:25" ht="15.75" customHeight="1">
      <c r="A805" s="116" t="s">
        <v>3650</v>
      </c>
      <c r="C805" s="116"/>
      <c r="D805" s="116"/>
      <c r="E805" s="203" t="s">
        <v>834</v>
      </c>
      <c r="F805" s="121" t="s">
        <v>553</v>
      </c>
      <c r="G805" s="121" t="s">
        <v>553</v>
      </c>
      <c r="H805" s="116"/>
      <c r="I805" s="116"/>
      <c r="J805" s="116"/>
      <c r="K805" s="116"/>
      <c r="Q805" s="137"/>
      <c r="R805" s="137"/>
      <c r="S805" s="135"/>
      <c r="T805" s="135"/>
      <c r="U805" s="136"/>
      <c r="V805" s="136"/>
      <c r="W805" s="136"/>
      <c r="X805" s="116"/>
      <c r="Y805" s="136"/>
    </row>
    <row r="806" spans="1:25" ht="15.75" customHeight="1">
      <c r="A806" s="116" t="s">
        <v>3650</v>
      </c>
      <c r="C806" s="116"/>
      <c r="D806" s="116"/>
      <c r="E806" s="203" t="s">
        <v>835</v>
      </c>
      <c r="F806" s="121" t="s">
        <v>553</v>
      </c>
      <c r="G806" s="121" t="s">
        <v>553</v>
      </c>
      <c r="H806" s="116"/>
      <c r="I806" s="116"/>
      <c r="J806" s="116"/>
      <c r="K806" s="116"/>
      <c r="Q806" s="137"/>
      <c r="R806" s="137"/>
      <c r="S806" s="135"/>
      <c r="T806" s="135"/>
      <c r="U806" s="136"/>
      <c r="V806" s="136"/>
      <c r="W806" s="136"/>
      <c r="X806" s="116"/>
      <c r="Y806" s="136"/>
    </row>
    <row r="807" spans="1:25" ht="15.75" customHeight="1">
      <c r="A807" s="116" t="s">
        <v>3650</v>
      </c>
      <c r="C807" s="116"/>
      <c r="D807" s="116"/>
      <c r="E807" s="203" t="s">
        <v>836</v>
      </c>
      <c r="F807" s="121" t="s">
        <v>553</v>
      </c>
      <c r="G807" s="121" t="s">
        <v>553</v>
      </c>
      <c r="H807" s="116"/>
      <c r="I807" s="116"/>
      <c r="J807" s="116"/>
      <c r="K807" s="116"/>
      <c r="Q807" s="137"/>
      <c r="R807" s="137"/>
      <c r="S807" s="135"/>
      <c r="T807" s="135"/>
      <c r="U807" s="136"/>
      <c r="V807" s="136"/>
      <c r="W807" s="136"/>
      <c r="X807" s="116"/>
      <c r="Y807" s="136"/>
    </row>
    <row r="808" spans="1:25" ht="15.75" customHeight="1">
      <c r="A808" s="116" t="s">
        <v>3650</v>
      </c>
      <c r="C808" s="116"/>
      <c r="D808" s="116"/>
      <c r="E808" s="203" t="s">
        <v>837</v>
      </c>
      <c r="F808" s="121" t="s">
        <v>553</v>
      </c>
      <c r="G808" s="121" t="s">
        <v>553</v>
      </c>
      <c r="H808" s="116"/>
      <c r="I808" s="116"/>
      <c r="J808" s="116"/>
      <c r="K808" s="116"/>
      <c r="Q808" s="137"/>
      <c r="R808" s="137"/>
      <c r="S808" s="135"/>
      <c r="T808" s="135"/>
      <c r="U808" s="136"/>
      <c r="V808" s="136"/>
      <c r="W808" s="136"/>
      <c r="X808" s="116"/>
      <c r="Y808" s="136"/>
    </row>
    <row r="809" spans="1:25" ht="15.75" customHeight="1">
      <c r="A809" s="116" t="s">
        <v>3650</v>
      </c>
      <c r="C809" s="116"/>
      <c r="D809" s="116"/>
      <c r="E809" s="203" t="s">
        <v>838</v>
      </c>
      <c r="F809" s="121" t="s">
        <v>553</v>
      </c>
      <c r="G809" s="121" t="s">
        <v>553</v>
      </c>
      <c r="H809" s="116"/>
      <c r="I809" s="116"/>
      <c r="J809" s="116"/>
      <c r="K809" s="116"/>
      <c r="Q809" s="137"/>
      <c r="R809" s="137"/>
      <c r="S809" s="135"/>
      <c r="T809" s="135"/>
      <c r="U809" s="136"/>
      <c r="V809" s="136"/>
      <c r="W809" s="136"/>
      <c r="X809" s="116"/>
      <c r="Y809" s="136"/>
    </row>
    <row r="810" spans="1:25" ht="15.75" customHeight="1">
      <c r="A810" s="116" t="s">
        <v>3650</v>
      </c>
      <c r="C810" s="116"/>
      <c r="D810" s="116"/>
      <c r="E810" s="203" t="s">
        <v>839</v>
      </c>
      <c r="F810" s="121" t="s">
        <v>553</v>
      </c>
      <c r="G810" s="121" t="s">
        <v>553</v>
      </c>
      <c r="H810" s="116"/>
      <c r="I810" s="116"/>
      <c r="J810" s="116"/>
      <c r="K810" s="116"/>
      <c r="Q810" s="137"/>
      <c r="R810" s="137"/>
      <c r="S810" s="135"/>
      <c r="T810" s="135"/>
      <c r="U810" s="136"/>
      <c r="V810" s="136"/>
      <c r="W810" s="136"/>
      <c r="X810" s="116"/>
      <c r="Y810" s="136"/>
    </row>
    <row r="811" spans="1:25" ht="15.75" customHeight="1">
      <c r="A811" s="116" t="s">
        <v>3650</v>
      </c>
      <c r="C811" s="116"/>
      <c r="D811" s="116"/>
      <c r="E811" s="203" t="s">
        <v>840</v>
      </c>
      <c r="F811" s="121" t="s">
        <v>553</v>
      </c>
      <c r="G811" s="121" t="s">
        <v>553</v>
      </c>
      <c r="H811" s="116"/>
      <c r="I811" s="116"/>
      <c r="J811" s="116"/>
      <c r="K811" s="116"/>
      <c r="Q811" s="137"/>
      <c r="R811" s="137"/>
      <c r="S811" s="135"/>
      <c r="T811" s="135"/>
      <c r="U811" s="136"/>
      <c r="V811" s="136"/>
      <c r="W811" s="136"/>
      <c r="X811" s="116"/>
      <c r="Y811" s="136"/>
    </row>
    <row r="812" spans="1:25" ht="15.75" customHeight="1">
      <c r="A812" s="116" t="s">
        <v>3650</v>
      </c>
      <c r="C812" s="116"/>
      <c r="D812" s="116"/>
      <c r="E812" s="203" t="s">
        <v>841</v>
      </c>
      <c r="F812" s="121" t="s">
        <v>553</v>
      </c>
      <c r="G812" s="121" t="s">
        <v>553</v>
      </c>
      <c r="H812" s="116"/>
      <c r="I812" s="116"/>
      <c r="J812" s="116"/>
      <c r="K812" s="116"/>
      <c r="Q812" s="137"/>
      <c r="R812" s="137"/>
      <c r="S812" s="135"/>
      <c r="T812" s="135"/>
      <c r="U812" s="136"/>
      <c r="V812" s="136"/>
      <c r="W812" s="136"/>
      <c r="X812" s="116"/>
      <c r="Y812" s="136"/>
    </row>
    <row r="813" spans="1:25" ht="15.75" customHeight="1">
      <c r="A813" s="116" t="s">
        <v>3650</v>
      </c>
      <c r="C813" s="116"/>
      <c r="D813" s="116"/>
      <c r="E813" s="203" t="s">
        <v>842</v>
      </c>
      <c r="F813" s="121" t="s">
        <v>553</v>
      </c>
      <c r="G813" s="121" t="s">
        <v>553</v>
      </c>
      <c r="H813" s="116"/>
      <c r="I813" s="116"/>
      <c r="J813" s="116"/>
      <c r="K813" s="116"/>
      <c r="Q813" s="137"/>
      <c r="R813" s="137"/>
      <c r="S813" s="135"/>
      <c r="T813" s="135"/>
      <c r="U813" s="136"/>
      <c r="V813" s="136"/>
      <c r="W813" s="136"/>
      <c r="X813" s="116"/>
      <c r="Y813" s="136"/>
    </row>
    <row r="814" spans="1:25" ht="15.75" customHeight="1">
      <c r="A814" s="116" t="s">
        <v>3650</v>
      </c>
      <c r="C814" s="116"/>
      <c r="D814" s="116"/>
      <c r="E814" s="203" t="s">
        <v>843</v>
      </c>
      <c r="F814" s="121" t="s">
        <v>553</v>
      </c>
      <c r="G814" s="121" t="s">
        <v>553</v>
      </c>
      <c r="H814" s="116"/>
      <c r="I814" s="116"/>
      <c r="J814" s="116"/>
      <c r="K814" s="116"/>
      <c r="Q814" s="137"/>
      <c r="R814" s="137"/>
      <c r="S814" s="135"/>
      <c r="T814" s="135"/>
      <c r="U814" s="136"/>
      <c r="V814" s="136"/>
      <c r="W814" s="136"/>
      <c r="X814" s="116"/>
      <c r="Y814" s="136"/>
    </row>
    <row r="815" spans="1:25" ht="15.75" customHeight="1">
      <c r="A815" s="116" t="s">
        <v>3650</v>
      </c>
      <c r="C815" s="116"/>
      <c r="D815" s="116"/>
      <c r="E815" s="203" t="s">
        <v>844</v>
      </c>
      <c r="F815" s="121" t="s">
        <v>553</v>
      </c>
      <c r="G815" s="121" t="s">
        <v>553</v>
      </c>
      <c r="H815" s="116"/>
      <c r="I815" s="116"/>
      <c r="J815" s="116"/>
      <c r="K815" s="116"/>
      <c r="Q815" s="137"/>
      <c r="R815" s="137"/>
      <c r="S815" s="135"/>
      <c r="T815" s="135"/>
      <c r="U815" s="136"/>
      <c r="V815" s="136"/>
      <c r="W815" s="136"/>
      <c r="X815" s="116"/>
      <c r="Y815" s="136"/>
    </row>
    <row r="816" spans="1:25" ht="15.75" customHeight="1">
      <c r="A816" s="116" t="s">
        <v>3650</v>
      </c>
      <c r="C816" s="116"/>
      <c r="D816" s="116"/>
      <c r="E816" s="203" t="s">
        <v>845</v>
      </c>
      <c r="F816" s="121" t="s">
        <v>553</v>
      </c>
      <c r="G816" s="121" t="s">
        <v>553</v>
      </c>
      <c r="H816" s="116"/>
      <c r="I816" s="116"/>
      <c r="J816" s="116"/>
      <c r="K816" s="116"/>
      <c r="Q816" s="137"/>
      <c r="R816" s="137"/>
      <c r="S816" s="135"/>
      <c r="T816" s="135"/>
      <c r="U816" s="136"/>
      <c r="V816" s="136"/>
      <c r="W816" s="136"/>
      <c r="X816" s="116"/>
      <c r="Y816" s="136"/>
    </row>
    <row r="817" spans="1:25" ht="15.75" customHeight="1">
      <c r="A817" s="116" t="s">
        <v>3650</v>
      </c>
      <c r="C817" s="116"/>
      <c r="D817" s="116"/>
      <c r="E817" s="203" t="s">
        <v>846</v>
      </c>
      <c r="F817" s="121" t="s">
        <v>553</v>
      </c>
      <c r="G817" s="121" t="s">
        <v>553</v>
      </c>
      <c r="H817" s="116"/>
      <c r="I817" s="116"/>
      <c r="J817" s="116"/>
      <c r="K817" s="116"/>
      <c r="Q817" s="137"/>
      <c r="R817" s="137"/>
      <c r="S817" s="135"/>
      <c r="T817" s="135"/>
      <c r="U817" s="136"/>
      <c r="V817" s="136"/>
      <c r="W817" s="136"/>
      <c r="X817" s="116"/>
      <c r="Y817" s="136"/>
    </row>
    <row r="818" spans="1:25" ht="15.75" customHeight="1">
      <c r="A818" s="116" t="s">
        <v>3650</v>
      </c>
      <c r="C818" s="116"/>
      <c r="D818" s="116"/>
      <c r="E818" s="203" t="s">
        <v>847</v>
      </c>
      <c r="F818" s="121" t="s">
        <v>553</v>
      </c>
      <c r="G818" s="121" t="s">
        <v>553</v>
      </c>
      <c r="H818" s="116"/>
      <c r="I818" s="116"/>
      <c r="J818" s="116"/>
      <c r="K818" s="116"/>
      <c r="Q818" s="137"/>
      <c r="R818" s="137"/>
      <c r="S818" s="135"/>
      <c r="T818" s="135"/>
      <c r="U818" s="136"/>
      <c r="V818" s="136"/>
      <c r="W818" s="136"/>
      <c r="X818" s="116"/>
      <c r="Y818" s="136"/>
    </row>
    <row r="819" spans="1:25" ht="15.75" customHeight="1">
      <c r="A819" s="116" t="s">
        <v>3650</v>
      </c>
      <c r="C819" s="116"/>
      <c r="D819" s="116"/>
      <c r="E819" s="203" t="s">
        <v>848</v>
      </c>
      <c r="F819" s="121" t="s">
        <v>553</v>
      </c>
      <c r="G819" s="121" t="s">
        <v>553</v>
      </c>
      <c r="H819" s="116"/>
      <c r="I819" s="116"/>
      <c r="J819" s="116"/>
      <c r="K819" s="116"/>
      <c r="Q819" s="137"/>
      <c r="R819" s="137"/>
      <c r="S819" s="135"/>
      <c r="T819" s="135"/>
      <c r="U819" s="136"/>
      <c r="V819" s="136"/>
      <c r="W819" s="136"/>
      <c r="X819" s="116"/>
      <c r="Y819" s="136"/>
    </row>
    <row r="820" spans="1:25" ht="15.75" customHeight="1">
      <c r="A820" s="116" t="s">
        <v>3650</v>
      </c>
      <c r="C820" s="116"/>
      <c r="D820" s="116"/>
      <c r="E820" s="203" t="s">
        <v>849</v>
      </c>
      <c r="F820" s="121" t="s">
        <v>553</v>
      </c>
      <c r="G820" s="121" t="s">
        <v>553</v>
      </c>
      <c r="H820" s="116"/>
      <c r="I820" s="116"/>
      <c r="J820" s="116"/>
      <c r="K820" s="116"/>
      <c r="Q820" s="137"/>
      <c r="R820" s="137"/>
      <c r="S820" s="135"/>
      <c r="T820" s="135"/>
      <c r="U820" s="136"/>
      <c r="V820" s="136"/>
      <c r="W820" s="136"/>
      <c r="X820" s="116"/>
      <c r="Y820" s="136"/>
    </row>
    <row r="821" spans="1:25" ht="15.75" customHeight="1">
      <c r="A821" s="116" t="s">
        <v>3650</v>
      </c>
      <c r="C821" s="116"/>
      <c r="D821" s="116"/>
      <c r="E821" s="203" t="s">
        <v>850</v>
      </c>
      <c r="F821" s="121" t="s">
        <v>553</v>
      </c>
      <c r="G821" s="121" t="s">
        <v>553</v>
      </c>
      <c r="H821" s="116"/>
      <c r="I821" s="116"/>
      <c r="J821" s="116"/>
      <c r="K821" s="116"/>
      <c r="Q821" s="137"/>
      <c r="R821" s="137"/>
      <c r="S821" s="135"/>
      <c r="T821" s="135"/>
      <c r="U821" s="136"/>
      <c r="V821" s="136"/>
      <c r="W821" s="136"/>
      <c r="X821" s="116"/>
      <c r="Y821" s="136"/>
    </row>
    <row r="822" spans="1:25" ht="15.75" customHeight="1">
      <c r="A822" s="116" t="s">
        <v>3650</v>
      </c>
      <c r="C822" s="116"/>
      <c r="D822" s="116"/>
      <c r="E822" s="203" t="s">
        <v>851</v>
      </c>
      <c r="F822" s="121" t="s">
        <v>553</v>
      </c>
      <c r="G822" s="121" t="s">
        <v>553</v>
      </c>
      <c r="H822" s="116"/>
      <c r="I822" s="116"/>
      <c r="J822" s="116"/>
      <c r="K822" s="116"/>
      <c r="Q822" s="137"/>
      <c r="R822" s="137"/>
      <c r="S822" s="135"/>
      <c r="T822" s="135"/>
      <c r="U822" s="136"/>
      <c r="V822" s="136"/>
      <c r="W822" s="136"/>
      <c r="X822" s="116"/>
      <c r="Y822" s="136"/>
    </row>
    <row r="823" spans="1:25" ht="15.75" customHeight="1">
      <c r="A823" s="116" t="s">
        <v>3650</v>
      </c>
      <c r="C823" s="116"/>
      <c r="D823" s="116"/>
      <c r="E823" s="203" t="s">
        <v>852</v>
      </c>
      <c r="F823" s="121" t="s">
        <v>553</v>
      </c>
      <c r="G823" s="121" t="s">
        <v>553</v>
      </c>
      <c r="H823" s="116"/>
      <c r="I823" s="116"/>
      <c r="J823" s="116"/>
      <c r="K823" s="116"/>
      <c r="Q823" s="137"/>
      <c r="R823" s="137"/>
      <c r="S823" s="135"/>
      <c r="T823" s="135"/>
      <c r="U823" s="136"/>
      <c r="V823" s="136"/>
      <c r="W823" s="136"/>
      <c r="X823" s="116"/>
      <c r="Y823" s="136"/>
    </row>
    <row r="824" spans="1:25" ht="15.75" customHeight="1">
      <c r="A824" s="116" t="s">
        <v>3650</v>
      </c>
      <c r="C824" s="116"/>
      <c r="D824" s="116"/>
      <c r="E824" s="203" t="s">
        <v>853</v>
      </c>
      <c r="F824" s="121" t="s">
        <v>553</v>
      </c>
      <c r="G824" s="121" t="s">
        <v>553</v>
      </c>
      <c r="H824" s="116"/>
      <c r="I824" s="116"/>
      <c r="J824" s="116"/>
      <c r="K824" s="116"/>
      <c r="Q824" s="137"/>
      <c r="R824" s="137"/>
      <c r="S824" s="135"/>
      <c r="T824" s="135"/>
      <c r="U824" s="136"/>
      <c r="V824" s="136"/>
      <c r="W824" s="136"/>
      <c r="X824" s="116"/>
      <c r="Y824" s="136"/>
    </row>
    <row r="825" spans="1:25" ht="15.75" customHeight="1">
      <c r="A825" s="116" t="s">
        <v>3650</v>
      </c>
      <c r="C825" s="116"/>
      <c r="D825" s="116"/>
      <c r="E825" s="203" t="s">
        <v>854</v>
      </c>
      <c r="F825" s="121" t="s">
        <v>553</v>
      </c>
      <c r="G825" s="121" t="s">
        <v>553</v>
      </c>
      <c r="H825" s="116"/>
      <c r="I825" s="116"/>
      <c r="J825" s="116"/>
      <c r="K825" s="116"/>
      <c r="Q825" s="137"/>
      <c r="R825" s="137"/>
      <c r="S825" s="135"/>
      <c r="T825" s="135"/>
      <c r="U825" s="136"/>
      <c r="V825" s="136"/>
      <c r="W825" s="136"/>
      <c r="X825" s="116"/>
      <c r="Y825" s="136"/>
    </row>
    <row r="826" spans="1:25" ht="15.75" customHeight="1">
      <c r="A826" s="116" t="s">
        <v>3650</v>
      </c>
      <c r="C826" s="116"/>
      <c r="D826" s="116"/>
      <c r="E826" s="203" t="s">
        <v>855</v>
      </c>
      <c r="F826" s="121" t="s">
        <v>553</v>
      </c>
      <c r="G826" s="121" t="s">
        <v>553</v>
      </c>
      <c r="H826" s="116"/>
      <c r="I826" s="116"/>
      <c r="J826" s="116"/>
      <c r="K826" s="116"/>
      <c r="Q826" s="137"/>
      <c r="R826" s="137"/>
      <c r="S826" s="135"/>
      <c r="T826" s="135"/>
      <c r="U826" s="136"/>
      <c r="V826" s="136"/>
      <c r="W826" s="136"/>
      <c r="X826" s="116"/>
      <c r="Y826" s="136"/>
    </row>
    <row r="827" spans="1:25" ht="15.75" customHeight="1">
      <c r="A827" s="116" t="s">
        <v>3650</v>
      </c>
      <c r="C827" s="116"/>
      <c r="D827" s="116"/>
      <c r="E827" s="203" t="s">
        <v>856</v>
      </c>
      <c r="F827" s="121" t="s">
        <v>553</v>
      </c>
      <c r="G827" s="121" t="s">
        <v>553</v>
      </c>
      <c r="H827" s="116"/>
      <c r="I827" s="116"/>
      <c r="J827" s="116"/>
      <c r="K827" s="116"/>
      <c r="Q827" s="137"/>
      <c r="R827" s="137"/>
      <c r="S827" s="135"/>
      <c r="T827" s="135"/>
      <c r="U827" s="136"/>
      <c r="V827" s="136"/>
      <c r="W827" s="136"/>
      <c r="X827" s="116"/>
      <c r="Y827" s="136"/>
    </row>
    <row r="828" spans="1:25" ht="15.75" customHeight="1">
      <c r="A828" s="116" t="s">
        <v>3650</v>
      </c>
      <c r="C828" s="116"/>
      <c r="D828" s="116"/>
      <c r="E828" s="203" t="s">
        <v>857</v>
      </c>
      <c r="F828" s="121" t="s">
        <v>553</v>
      </c>
      <c r="G828" s="121" t="s">
        <v>553</v>
      </c>
      <c r="H828" s="116"/>
      <c r="I828" s="116"/>
      <c r="J828" s="116"/>
      <c r="K828" s="116"/>
      <c r="Q828" s="137"/>
      <c r="R828" s="137"/>
      <c r="S828" s="135"/>
      <c r="T828" s="135"/>
      <c r="U828" s="136"/>
      <c r="V828" s="136"/>
      <c r="W828" s="136"/>
      <c r="X828" s="116"/>
      <c r="Y828" s="136"/>
    </row>
    <row r="829" spans="1:25" ht="15.75" customHeight="1">
      <c r="A829" s="116" t="s">
        <v>3650</v>
      </c>
      <c r="C829" s="116"/>
      <c r="D829" s="116"/>
      <c r="E829" s="203" t="s">
        <v>858</v>
      </c>
      <c r="F829" s="121" t="s">
        <v>553</v>
      </c>
      <c r="G829" s="121" t="s">
        <v>553</v>
      </c>
      <c r="H829" s="116"/>
      <c r="I829" s="116"/>
      <c r="J829" s="116"/>
      <c r="K829" s="116"/>
      <c r="Q829" s="137"/>
      <c r="R829" s="137"/>
      <c r="S829" s="135"/>
      <c r="T829" s="135"/>
      <c r="U829" s="136"/>
      <c r="V829" s="136"/>
      <c r="W829" s="136"/>
      <c r="X829" s="116"/>
      <c r="Y829" s="136"/>
    </row>
    <row r="830" spans="1:25" ht="15.75" customHeight="1">
      <c r="A830" s="116" t="s">
        <v>3650</v>
      </c>
      <c r="C830" s="116"/>
      <c r="D830" s="116"/>
      <c r="E830" s="203" t="s">
        <v>859</v>
      </c>
      <c r="F830" s="121" t="s">
        <v>553</v>
      </c>
      <c r="G830" s="121" t="s">
        <v>553</v>
      </c>
      <c r="H830" s="116"/>
      <c r="I830" s="116"/>
      <c r="J830" s="116"/>
      <c r="K830" s="116"/>
      <c r="Q830" s="137"/>
      <c r="R830" s="137"/>
      <c r="S830" s="135"/>
      <c r="T830" s="135"/>
      <c r="U830" s="136"/>
      <c r="V830" s="136"/>
      <c r="W830" s="136"/>
      <c r="X830" s="116"/>
      <c r="Y830" s="136"/>
    </row>
    <row r="831" spans="1:25" ht="15.75" customHeight="1">
      <c r="A831" s="116" t="s">
        <v>3650</v>
      </c>
      <c r="C831" s="116"/>
      <c r="D831" s="116"/>
      <c r="E831" s="203" t="s">
        <v>860</v>
      </c>
      <c r="F831" s="121" t="s">
        <v>553</v>
      </c>
      <c r="G831" s="121" t="s">
        <v>553</v>
      </c>
      <c r="H831" s="116"/>
      <c r="I831" s="116"/>
      <c r="J831" s="116"/>
      <c r="K831" s="116"/>
      <c r="Q831" s="137"/>
      <c r="R831" s="137"/>
      <c r="S831" s="135"/>
      <c r="T831" s="135"/>
      <c r="U831" s="136"/>
      <c r="V831" s="136"/>
      <c r="W831" s="136"/>
      <c r="X831" s="116"/>
      <c r="Y831" s="136"/>
    </row>
    <row r="832" spans="1:25" ht="15.75" customHeight="1">
      <c r="A832" s="116" t="s">
        <v>3650</v>
      </c>
      <c r="C832" s="116"/>
      <c r="D832" s="116"/>
      <c r="E832" s="203" t="s">
        <v>861</v>
      </c>
      <c r="F832" s="121" t="s">
        <v>553</v>
      </c>
      <c r="G832" s="121" t="s">
        <v>553</v>
      </c>
      <c r="H832" s="116"/>
      <c r="I832" s="116"/>
      <c r="J832" s="116"/>
      <c r="K832" s="116"/>
      <c r="Q832" s="137"/>
      <c r="R832" s="137"/>
      <c r="S832" s="135"/>
      <c r="T832" s="135"/>
      <c r="U832" s="136"/>
      <c r="V832" s="136"/>
      <c r="W832" s="136"/>
      <c r="X832" s="116"/>
      <c r="Y832" s="136"/>
    </row>
    <row r="833" spans="1:25" ht="15.75" customHeight="1">
      <c r="A833" s="116" t="s">
        <v>3650</v>
      </c>
      <c r="C833" s="116"/>
      <c r="D833" s="116"/>
      <c r="E833" s="203" t="s">
        <v>862</v>
      </c>
      <c r="F833" s="121" t="s">
        <v>553</v>
      </c>
      <c r="G833" s="121" t="s">
        <v>553</v>
      </c>
      <c r="H833" s="116"/>
      <c r="I833" s="116"/>
      <c r="J833" s="116"/>
      <c r="K833" s="116"/>
      <c r="Q833" s="137"/>
      <c r="R833" s="137"/>
      <c r="S833" s="135"/>
      <c r="T833" s="135"/>
      <c r="U833" s="136"/>
      <c r="V833" s="136"/>
      <c r="W833" s="136"/>
      <c r="X833" s="116"/>
      <c r="Y833" s="136"/>
    </row>
    <row r="834" spans="1:25" ht="15.75" customHeight="1">
      <c r="A834" s="116" t="s">
        <v>3650</v>
      </c>
      <c r="C834" s="116"/>
      <c r="D834" s="116"/>
      <c r="E834" s="203" t="s">
        <v>863</v>
      </c>
      <c r="F834" s="121" t="s">
        <v>553</v>
      </c>
      <c r="G834" s="121" t="s">
        <v>553</v>
      </c>
      <c r="H834" s="116"/>
      <c r="I834" s="116"/>
      <c r="J834" s="116"/>
      <c r="K834" s="116"/>
      <c r="Q834" s="137"/>
      <c r="R834" s="137"/>
      <c r="S834" s="135"/>
      <c r="T834" s="135"/>
      <c r="U834" s="136"/>
      <c r="V834" s="136"/>
      <c r="W834" s="136"/>
      <c r="X834" s="116"/>
      <c r="Y834" s="136"/>
    </row>
    <row r="835" spans="1:25" ht="15.75" customHeight="1">
      <c r="A835" s="116" t="s">
        <v>3650</v>
      </c>
      <c r="C835" s="116"/>
      <c r="D835" s="116"/>
      <c r="E835" s="203" t="s">
        <v>864</v>
      </c>
      <c r="F835" s="121" t="s">
        <v>553</v>
      </c>
      <c r="G835" s="121" t="s">
        <v>553</v>
      </c>
      <c r="H835" s="116"/>
      <c r="I835" s="116"/>
      <c r="J835" s="116"/>
      <c r="K835" s="116"/>
      <c r="Q835" s="137"/>
      <c r="R835" s="137"/>
      <c r="S835" s="135"/>
      <c r="T835" s="135"/>
      <c r="U835" s="136"/>
      <c r="V835" s="136"/>
      <c r="W835" s="136"/>
      <c r="X835" s="116"/>
      <c r="Y835" s="136"/>
    </row>
    <row r="836" spans="1:25" ht="15.75" customHeight="1">
      <c r="A836" s="116" t="s">
        <v>3650</v>
      </c>
      <c r="C836" s="116"/>
      <c r="D836" s="116"/>
      <c r="E836" s="203" t="s">
        <v>865</v>
      </c>
      <c r="F836" s="121" t="s">
        <v>553</v>
      </c>
      <c r="G836" s="121" t="s">
        <v>553</v>
      </c>
      <c r="H836" s="116"/>
      <c r="I836" s="116"/>
      <c r="J836" s="116"/>
      <c r="K836" s="116"/>
      <c r="Q836" s="137"/>
      <c r="R836" s="137"/>
      <c r="S836" s="135"/>
      <c r="T836" s="135"/>
      <c r="U836" s="136"/>
      <c r="V836" s="136"/>
      <c r="W836" s="136"/>
      <c r="X836" s="116"/>
      <c r="Y836" s="136"/>
    </row>
    <row r="837" spans="1:25" ht="15.75" customHeight="1">
      <c r="A837" s="116" t="s">
        <v>3650</v>
      </c>
      <c r="C837" s="116"/>
      <c r="D837" s="116"/>
      <c r="E837" s="203" t="s">
        <v>866</v>
      </c>
      <c r="F837" s="121" t="s">
        <v>553</v>
      </c>
      <c r="G837" s="121" t="s">
        <v>553</v>
      </c>
      <c r="H837" s="116"/>
      <c r="I837" s="116"/>
      <c r="J837" s="116"/>
      <c r="K837" s="116"/>
      <c r="Q837" s="137"/>
      <c r="R837" s="137"/>
      <c r="S837" s="135"/>
      <c r="T837" s="135"/>
      <c r="U837" s="136"/>
      <c r="V837" s="136"/>
      <c r="W837" s="136"/>
      <c r="X837" s="116"/>
      <c r="Y837" s="136"/>
    </row>
    <row r="838" spans="1:25" ht="15.75" customHeight="1">
      <c r="A838" s="116" t="s">
        <v>3650</v>
      </c>
      <c r="C838" s="116"/>
      <c r="D838" s="116"/>
      <c r="E838" s="203" t="s">
        <v>867</v>
      </c>
      <c r="F838" s="121" t="s">
        <v>553</v>
      </c>
      <c r="G838" s="121" t="s">
        <v>553</v>
      </c>
      <c r="H838" s="116"/>
      <c r="I838" s="116"/>
      <c r="J838" s="116"/>
      <c r="K838" s="116"/>
      <c r="Q838" s="137"/>
      <c r="R838" s="137"/>
      <c r="S838" s="135"/>
      <c r="T838" s="135"/>
      <c r="U838" s="136"/>
      <c r="V838" s="136"/>
      <c r="W838" s="136"/>
      <c r="X838" s="116"/>
      <c r="Y838" s="136"/>
    </row>
    <row r="839" spans="1:25" ht="15.75" customHeight="1">
      <c r="A839" s="116" t="s">
        <v>3650</v>
      </c>
      <c r="C839" s="116"/>
      <c r="D839" s="116"/>
      <c r="E839" s="203" t="s">
        <v>868</v>
      </c>
      <c r="F839" s="121" t="s">
        <v>553</v>
      </c>
      <c r="G839" s="121" t="s">
        <v>553</v>
      </c>
      <c r="H839" s="116"/>
      <c r="I839" s="116"/>
      <c r="J839" s="116"/>
      <c r="K839" s="116"/>
      <c r="Q839" s="137"/>
      <c r="R839" s="137"/>
      <c r="S839" s="135"/>
      <c r="T839" s="135"/>
      <c r="U839" s="136"/>
      <c r="V839" s="136"/>
      <c r="W839" s="136"/>
      <c r="X839" s="116"/>
      <c r="Y839" s="136"/>
    </row>
    <row r="840" spans="1:25" ht="15.75" customHeight="1">
      <c r="A840" s="116" t="s">
        <v>3650</v>
      </c>
      <c r="C840" s="116"/>
      <c r="D840" s="116"/>
      <c r="E840" s="203" t="s">
        <v>869</v>
      </c>
      <c r="F840" s="121" t="s">
        <v>553</v>
      </c>
      <c r="G840" s="121" t="s">
        <v>553</v>
      </c>
      <c r="H840" s="116"/>
      <c r="I840" s="116"/>
      <c r="J840" s="116"/>
      <c r="K840" s="116"/>
      <c r="Q840" s="137"/>
      <c r="R840" s="137"/>
      <c r="S840" s="135"/>
      <c r="T840" s="135"/>
      <c r="U840" s="136"/>
      <c r="V840" s="136"/>
      <c r="W840" s="136"/>
      <c r="X840" s="116"/>
      <c r="Y840" s="136"/>
    </row>
    <row r="841" spans="1:25" ht="15.75" customHeight="1">
      <c r="A841" s="116" t="s">
        <v>3650</v>
      </c>
      <c r="C841" s="116"/>
      <c r="D841" s="116"/>
      <c r="E841" s="203" t="s">
        <v>870</v>
      </c>
      <c r="F841" s="121" t="s">
        <v>553</v>
      </c>
      <c r="G841" s="121" t="s">
        <v>553</v>
      </c>
      <c r="H841" s="116"/>
      <c r="I841" s="116"/>
      <c r="J841" s="116"/>
      <c r="K841" s="116"/>
      <c r="Q841" s="137"/>
      <c r="R841" s="137"/>
      <c r="S841" s="135"/>
      <c r="T841" s="135"/>
      <c r="U841" s="136"/>
      <c r="V841" s="136"/>
      <c r="W841" s="136"/>
      <c r="X841" s="116"/>
      <c r="Y841" s="136"/>
    </row>
    <row r="842" spans="1:25" ht="15.75" customHeight="1">
      <c r="A842" s="116" t="s">
        <v>3650</v>
      </c>
      <c r="C842" s="116"/>
      <c r="D842" s="116"/>
      <c r="E842" s="203" t="s">
        <v>871</v>
      </c>
      <c r="F842" s="121" t="s">
        <v>553</v>
      </c>
      <c r="G842" s="121" t="s">
        <v>553</v>
      </c>
      <c r="H842" s="116"/>
      <c r="I842" s="116"/>
      <c r="J842" s="116"/>
      <c r="K842" s="116"/>
      <c r="Q842" s="137"/>
      <c r="R842" s="137"/>
      <c r="S842" s="135"/>
      <c r="T842" s="135"/>
      <c r="U842" s="136"/>
      <c r="V842" s="136"/>
      <c r="W842" s="136"/>
      <c r="X842" s="116"/>
      <c r="Y842" s="136"/>
    </row>
    <row r="843" spans="1:25" ht="15.75" customHeight="1">
      <c r="A843" s="116" t="s">
        <v>3650</v>
      </c>
      <c r="C843" s="116"/>
      <c r="D843" s="116"/>
      <c r="E843" s="203" t="s">
        <v>872</v>
      </c>
      <c r="F843" s="121" t="s">
        <v>553</v>
      </c>
      <c r="G843" s="121" t="s">
        <v>553</v>
      </c>
      <c r="H843" s="116"/>
      <c r="I843" s="116"/>
      <c r="J843" s="116"/>
      <c r="K843" s="116"/>
      <c r="Q843" s="137"/>
      <c r="R843" s="137"/>
      <c r="S843" s="135"/>
      <c r="T843" s="135"/>
      <c r="U843" s="136"/>
      <c r="V843" s="136"/>
      <c r="W843" s="136"/>
      <c r="X843" s="116"/>
      <c r="Y843" s="136"/>
    </row>
    <row r="844" spans="1:25" ht="15.75" customHeight="1">
      <c r="A844" s="116" t="s">
        <v>3650</v>
      </c>
      <c r="C844" s="116"/>
      <c r="D844" s="116"/>
      <c r="E844" s="203" t="s">
        <v>873</v>
      </c>
      <c r="F844" s="121" t="s">
        <v>553</v>
      </c>
      <c r="G844" s="121" t="s">
        <v>553</v>
      </c>
      <c r="H844" s="116"/>
      <c r="I844" s="116"/>
      <c r="J844" s="116"/>
      <c r="K844" s="116"/>
      <c r="Q844" s="137"/>
      <c r="R844" s="137"/>
      <c r="S844" s="135"/>
      <c r="T844" s="135"/>
      <c r="U844" s="136"/>
      <c r="V844" s="136"/>
      <c r="W844" s="136"/>
      <c r="X844" s="116"/>
      <c r="Y844" s="136"/>
    </row>
    <row r="845" spans="1:25" ht="15.75" customHeight="1">
      <c r="A845" s="116" t="s">
        <v>3650</v>
      </c>
      <c r="C845" s="116"/>
      <c r="D845" s="116"/>
      <c r="E845" s="203" t="s">
        <v>874</v>
      </c>
      <c r="F845" s="121" t="s">
        <v>553</v>
      </c>
      <c r="G845" s="121" t="s">
        <v>553</v>
      </c>
      <c r="H845" s="116"/>
      <c r="I845" s="116"/>
      <c r="J845" s="116"/>
      <c r="K845" s="116"/>
      <c r="Q845" s="137"/>
      <c r="R845" s="137"/>
      <c r="S845" s="135"/>
      <c r="T845" s="135"/>
      <c r="U845" s="136"/>
      <c r="V845" s="136"/>
      <c r="W845" s="136"/>
      <c r="X845" s="116"/>
      <c r="Y845" s="136"/>
    </row>
    <row r="846" spans="1:25" ht="15.75" customHeight="1">
      <c r="A846" s="116" t="s">
        <v>3650</v>
      </c>
      <c r="C846" s="116"/>
      <c r="D846" s="116"/>
      <c r="E846" s="203" t="s">
        <v>875</v>
      </c>
      <c r="F846" s="121" t="s">
        <v>553</v>
      </c>
      <c r="G846" s="121" t="s">
        <v>553</v>
      </c>
      <c r="H846" s="116"/>
      <c r="I846" s="116"/>
      <c r="J846" s="116"/>
      <c r="K846" s="116"/>
      <c r="Q846" s="137"/>
      <c r="R846" s="137"/>
      <c r="S846" s="135"/>
      <c r="T846" s="135"/>
      <c r="U846" s="136"/>
      <c r="V846" s="136"/>
      <c r="W846" s="136"/>
      <c r="X846" s="116"/>
      <c r="Y846" s="136"/>
    </row>
    <row r="847" spans="1:25" ht="15.75" customHeight="1">
      <c r="A847" s="116" t="s">
        <v>3650</v>
      </c>
      <c r="C847" s="116"/>
      <c r="D847" s="116"/>
      <c r="E847" s="203" t="s">
        <v>876</v>
      </c>
      <c r="F847" s="121" t="s">
        <v>553</v>
      </c>
      <c r="G847" s="121" t="s">
        <v>553</v>
      </c>
      <c r="H847" s="116"/>
      <c r="I847" s="116"/>
      <c r="J847" s="116"/>
      <c r="K847" s="116"/>
      <c r="Q847" s="137"/>
      <c r="R847" s="137"/>
      <c r="S847" s="135"/>
      <c r="T847" s="135"/>
      <c r="U847" s="136"/>
      <c r="V847" s="136"/>
      <c r="W847" s="136"/>
      <c r="X847" s="116"/>
      <c r="Y847" s="136"/>
    </row>
    <row r="848" spans="1:25" ht="15.75" customHeight="1">
      <c r="A848" s="116" t="s">
        <v>3650</v>
      </c>
      <c r="C848" s="116"/>
      <c r="D848" s="116"/>
      <c r="E848" s="203" t="s">
        <v>877</v>
      </c>
      <c r="F848" s="121" t="s">
        <v>553</v>
      </c>
      <c r="G848" s="121" t="s">
        <v>553</v>
      </c>
      <c r="H848" s="116"/>
      <c r="I848" s="116"/>
      <c r="J848" s="116"/>
      <c r="K848" s="116"/>
      <c r="Q848" s="137"/>
      <c r="R848" s="137"/>
      <c r="S848" s="135"/>
      <c r="T848" s="135"/>
      <c r="U848" s="136"/>
      <c r="V848" s="136"/>
      <c r="W848" s="136"/>
      <c r="X848" s="116"/>
      <c r="Y848" s="136"/>
    </row>
    <row r="849" spans="1:25" ht="15.75" customHeight="1">
      <c r="A849" s="116" t="s">
        <v>3650</v>
      </c>
      <c r="C849" s="116"/>
      <c r="D849" s="116"/>
      <c r="E849" s="203" t="s">
        <v>878</v>
      </c>
      <c r="F849" s="121" t="s">
        <v>553</v>
      </c>
      <c r="G849" s="121" t="s">
        <v>553</v>
      </c>
      <c r="H849" s="116"/>
      <c r="I849" s="116"/>
      <c r="J849" s="116"/>
      <c r="K849" s="116"/>
      <c r="Q849" s="137"/>
      <c r="R849" s="137"/>
      <c r="S849" s="135"/>
      <c r="T849" s="135"/>
      <c r="U849" s="136"/>
      <c r="V849" s="136"/>
      <c r="W849" s="136"/>
      <c r="X849" s="116"/>
      <c r="Y849" s="136"/>
    </row>
    <row r="850" spans="1:25" ht="15.75" customHeight="1">
      <c r="A850" s="116" t="s">
        <v>3650</v>
      </c>
      <c r="C850" s="116"/>
      <c r="D850" s="116"/>
      <c r="E850" s="203" t="s">
        <v>879</v>
      </c>
      <c r="F850" s="121" t="s">
        <v>553</v>
      </c>
      <c r="G850" s="121" t="s">
        <v>553</v>
      </c>
      <c r="H850" s="116"/>
      <c r="I850" s="116"/>
      <c r="J850" s="116"/>
      <c r="K850" s="116"/>
      <c r="Q850" s="137"/>
      <c r="R850" s="137"/>
      <c r="S850" s="135"/>
      <c r="T850" s="135"/>
      <c r="U850" s="136"/>
      <c r="V850" s="136"/>
      <c r="W850" s="136"/>
      <c r="X850" s="116"/>
      <c r="Y850" s="136"/>
    </row>
    <row r="851" spans="1:25" ht="15.75" customHeight="1">
      <c r="A851" s="116" t="s">
        <v>3650</v>
      </c>
      <c r="C851" s="116"/>
      <c r="D851" s="116"/>
      <c r="E851" s="203" t="s">
        <v>880</v>
      </c>
      <c r="F851" s="121" t="s">
        <v>553</v>
      </c>
      <c r="G851" s="121" t="s">
        <v>553</v>
      </c>
      <c r="H851" s="116"/>
      <c r="I851" s="116"/>
      <c r="J851" s="116"/>
      <c r="K851" s="116"/>
      <c r="Q851" s="137"/>
      <c r="R851" s="137"/>
      <c r="S851" s="135"/>
      <c r="T851" s="135"/>
      <c r="U851" s="136"/>
      <c r="V851" s="136"/>
      <c r="W851" s="136"/>
      <c r="X851" s="116"/>
      <c r="Y851" s="136"/>
    </row>
    <row r="852" spans="1:25" ht="15.75" customHeight="1">
      <c r="A852" s="116" t="s">
        <v>3650</v>
      </c>
      <c r="C852" s="116"/>
      <c r="D852" s="116"/>
      <c r="E852" s="203" t="s">
        <v>881</v>
      </c>
      <c r="F852" s="121" t="s">
        <v>553</v>
      </c>
      <c r="G852" s="121" t="s">
        <v>553</v>
      </c>
      <c r="H852" s="116"/>
      <c r="I852" s="116"/>
      <c r="J852" s="116"/>
      <c r="K852" s="116"/>
      <c r="Q852" s="137"/>
      <c r="R852" s="137"/>
      <c r="S852" s="135"/>
      <c r="T852" s="135"/>
      <c r="U852" s="136"/>
      <c r="V852" s="136"/>
      <c r="W852" s="136"/>
      <c r="X852" s="116"/>
      <c r="Y852" s="136"/>
    </row>
    <row r="853" spans="1:25" ht="15.75" customHeight="1">
      <c r="A853" s="116" t="s">
        <v>3650</v>
      </c>
      <c r="C853" s="116"/>
      <c r="D853" s="116"/>
      <c r="E853" s="203" t="s">
        <v>882</v>
      </c>
      <c r="F853" s="121" t="s">
        <v>553</v>
      </c>
      <c r="G853" s="121" t="s">
        <v>553</v>
      </c>
      <c r="H853" s="116"/>
      <c r="I853" s="116"/>
      <c r="J853" s="116"/>
      <c r="K853" s="116"/>
      <c r="Q853" s="137"/>
      <c r="R853" s="137"/>
      <c r="S853" s="135"/>
      <c r="T853" s="135"/>
      <c r="U853" s="136"/>
      <c r="V853" s="136"/>
      <c r="W853" s="136"/>
      <c r="X853" s="116"/>
      <c r="Y853" s="136"/>
    </row>
    <row r="854" spans="1:25" ht="15.75" customHeight="1">
      <c r="A854" s="116" t="s">
        <v>3650</v>
      </c>
      <c r="C854" s="116"/>
      <c r="D854" s="116"/>
      <c r="E854" s="203" t="s">
        <v>883</v>
      </c>
      <c r="F854" s="121" t="s">
        <v>553</v>
      </c>
      <c r="G854" s="121" t="s">
        <v>553</v>
      </c>
      <c r="H854" s="116"/>
      <c r="I854" s="116"/>
      <c r="J854" s="116"/>
      <c r="K854" s="116"/>
      <c r="Q854" s="137"/>
      <c r="R854" s="137"/>
      <c r="S854" s="135"/>
      <c r="T854" s="135"/>
      <c r="U854" s="136"/>
      <c r="V854" s="136"/>
      <c r="W854" s="136"/>
      <c r="X854" s="116"/>
      <c r="Y854" s="136"/>
    </row>
    <row r="855" spans="1:25" ht="15.75" customHeight="1">
      <c r="A855" s="116" t="s">
        <v>3650</v>
      </c>
      <c r="C855" s="116"/>
      <c r="D855" s="116"/>
      <c r="E855" s="203" t="s">
        <v>884</v>
      </c>
      <c r="F855" s="121" t="s">
        <v>553</v>
      </c>
      <c r="G855" s="121" t="s">
        <v>553</v>
      </c>
      <c r="H855" s="116"/>
      <c r="I855" s="116"/>
      <c r="J855" s="116"/>
      <c r="K855" s="116"/>
      <c r="Q855" s="137"/>
      <c r="R855" s="137"/>
      <c r="S855" s="135"/>
      <c r="T855" s="135"/>
      <c r="U855" s="136"/>
      <c r="V855" s="136"/>
      <c r="W855" s="136"/>
      <c r="X855" s="116"/>
      <c r="Y855" s="136"/>
    </row>
    <row r="856" spans="1:25" ht="15.75" customHeight="1">
      <c r="A856" s="116" t="s">
        <v>3650</v>
      </c>
      <c r="C856" s="116"/>
      <c r="D856" s="116"/>
      <c r="E856" s="203" t="s">
        <v>885</v>
      </c>
      <c r="F856" s="121" t="s">
        <v>553</v>
      </c>
      <c r="G856" s="121" t="s">
        <v>553</v>
      </c>
      <c r="H856" s="116"/>
      <c r="I856" s="116"/>
      <c r="J856" s="116"/>
      <c r="K856" s="116"/>
      <c r="Q856" s="137"/>
      <c r="R856" s="137"/>
      <c r="S856" s="135"/>
      <c r="T856" s="135"/>
      <c r="U856" s="136"/>
      <c r="V856" s="136"/>
      <c r="W856" s="136"/>
      <c r="X856" s="116"/>
      <c r="Y856" s="136"/>
    </row>
    <row r="857" spans="1:25" ht="15.75" customHeight="1">
      <c r="A857" s="116" t="s">
        <v>3650</v>
      </c>
      <c r="C857" s="116"/>
      <c r="D857" s="116"/>
      <c r="E857" s="203" t="s">
        <v>886</v>
      </c>
      <c r="F857" s="121" t="s">
        <v>553</v>
      </c>
      <c r="G857" s="121" t="s">
        <v>553</v>
      </c>
      <c r="H857" s="116"/>
      <c r="I857" s="116"/>
      <c r="J857" s="116"/>
      <c r="K857" s="116"/>
      <c r="Q857" s="137"/>
      <c r="R857" s="137"/>
      <c r="S857" s="135"/>
      <c r="T857" s="135"/>
      <c r="U857" s="136"/>
      <c r="V857" s="136"/>
      <c r="W857" s="136"/>
      <c r="X857" s="116"/>
      <c r="Y857" s="136"/>
    </row>
    <row r="858" spans="1:25" ht="15.75" customHeight="1">
      <c r="A858" s="116" t="s">
        <v>3650</v>
      </c>
      <c r="C858" s="116"/>
      <c r="D858" s="116"/>
      <c r="E858" s="203" t="s">
        <v>887</v>
      </c>
      <c r="F858" s="121" t="s">
        <v>553</v>
      </c>
      <c r="G858" s="121" t="s">
        <v>553</v>
      </c>
      <c r="H858" s="116"/>
      <c r="I858" s="116"/>
      <c r="J858" s="116"/>
      <c r="K858" s="116"/>
      <c r="Q858" s="137"/>
      <c r="R858" s="137"/>
      <c r="S858" s="135"/>
      <c r="T858" s="135"/>
      <c r="U858" s="136"/>
      <c r="V858" s="136"/>
      <c r="W858" s="136"/>
      <c r="X858" s="116"/>
      <c r="Y858" s="136"/>
    </row>
    <row r="859" spans="1:25" ht="15.75" customHeight="1">
      <c r="A859" s="116" t="s">
        <v>3650</v>
      </c>
      <c r="C859" s="116"/>
      <c r="D859" s="116"/>
      <c r="E859" s="203" t="s">
        <v>888</v>
      </c>
      <c r="F859" s="121" t="s">
        <v>553</v>
      </c>
      <c r="G859" s="121" t="s">
        <v>553</v>
      </c>
      <c r="H859" s="116"/>
      <c r="I859" s="116"/>
      <c r="J859" s="116"/>
      <c r="K859" s="116"/>
      <c r="Q859" s="137"/>
      <c r="R859" s="137"/>
      <c r="S859" s="135"/>
      <c r="T859" s="135"/>
      <c r="U859" s="136"/>
      <c r="V859" s="136"/>
      <c r="W859" s="136"/>
      <c r="X859" s="116"/>
      <c r="Y859" s="136"/>
    </row>
    <row r="860" spans="1:25" ht="15.75" customHeight="1">
      <c r="A860" s="116" t="s">
        <v>3650</v>
      </c>
      <c r="C860" s="116"/>
      <c r="D860" s="116"/>
      <c r="E860" s="203" t="s">
        <v>889</v>
      </c>
      <c r="F860" s="121" t="s">
        <v>553</v>
      </c>
      <c r="G860" s="121" t="s">
        <v>553</v>
      </c>
      <c r="H860" s="116"/>
      <c r="I860" s="116"/>
      <c r="J860" s="116"/>
      <c r="K860" s="116"/>
      <c r="Q860" s="137"/>
      <c r="R860" s="137"/>
      <c r="S860" s="135"/>
      <c r="T860" s="135"/>
      <c r="U860" s="136"/>
      <c r="V860" s="136"/>
      <c r="W860" s="136"/>
      <c r="X860" s="116"/>
      <c r="Y860" s="136"/>
    </row>
    <row r="861" spans="1:25" ht="15.75" customHeight="1">
      <c r="A861" s="116" t="s">
        <v>3650</v>
      </c>
      <c r="C861" s="116"/>
      <c r="D861" s="116"/>
      <c r="E861" s="203" t="s">
        <v>890</v>
      </c>
      <c r="F861" s="121" t="s">
        <v>553</v>
      </c>
      <c r="G861" s="121" t="s">
        <v>553</v>
      </c>
      <c r="H861" s="116"/>
      <c r="I861" s="116"/>
      <c r="J861" s="116"/>
      <c r="K861" s="116"/>
      <c r="Q861" s="137"/>
      <c r="R861" s="137"/>
      <c r="S861" s="135"/>
      <c r="T861" s="135"/>
      <c r="U861" s="136"/>
      <c r="V861" s="136"/>
      <c r="W861" s="136"/>
      <c r="X861" s="116"/>
      <c r="Y861" s="136"/>
    </row>
    <row r="862" spans="1:25" ht="15.75" customHeight="1">
      <c r="A862" s="116" t="s">
        <v>3650</v>
      </c>
      <c r="C862" s="116"/>
      <c r="D862" s="116"/>
      <c r="E862" s="203" t="s">
        <v>891</v>
      </c>
      <c r="F862" s="121" t="s">
        <v>553</v>
      </c>
      <c r="G862" s="121" t="s">
        <v>553</v>
      </c>
      <c r="H862" s="116"/>
      <c r="I862" s="116"/>
      <c r="J862" s="116"/>
      <c r="K862" s="116"/>
      <c r="Q862" s="137"/>
      <c r="R862" s="137"/>
      <c r="S862" s="135"/>
      <c r="T862" s="135"/>
      <c r="U862" s="136"/>
      <c r="V862" s="136"/>
      <c r="W862" s="136"/>
      <c r="X862" s="116"/>
      <c r="Y862" s="136"/>
    </row>
    <row r="863" spans="1:25" ht="15.75" customHeight="1">
      <c r="A863" s="116" t="s">
        <v>3650</v>
      </c>
      <c r="C863" s="116"/>
      <c r="D863" s="116"/>
      <c r="E863" s="203" t="s">
        <v>892</v>
      </c>
      <c r="F863" s="121" t="s">
        <v>553</v>
      </c>
      <c r="G863" s="121" t="s">
        <v>553</v>
      </c>
      <c r="H863" s="116"/>
      <c r="I863" s="116"/>
      <c r="J863" s="116"/>
      <c r="K863" s="116"/>
      <c r="Q863" s="137"/>
      <c r="R863" s="137"/>
      <c r="S863" s="135"/>
      <c r="T863" s="135"/>
      <c r="U863" s="136"/>
      <c r="V863" s="136"/>
      <c r="W863" s="136"/>
      <c r="X863" s="116"/>
      <c r="Y863" s="136"/>
    </row>
    <row r="864" spans="1:25" ht="15.75" customHeight="1">
      <c r="A864" s="116" t="s">
        <v>3650</v>
      </c>
      <c r="C864" s="116"/>
      <c r="D864" s="116"/>
      <c r="E864" s="203" t="s">
        <v>893</v>
      </c>
      <c r="F864" s="121" t="s">
        <v>553</v>
      </c>
      <c r="G864" s="121" t="s">
        <v>553</v>
      </c>
      <c r="H864" s="116"/>
      <c r="I864" s="116"/>
      <c r="J864" s="116"/>
      <c r="K864" s="116"/>
      <c r="Q864" s="137"/>
      <c r="R864" s="137"/>
      <c r="S864" s="135"/>
      <c r="T864" s="135"/>
      <c r="U864" s="136"/>
      <c r="V864" s="136"/>
      <c r="W864" s="136"/>
      <c r="X864" s="116"/>
      <c r="Y864" s="136"/>
    </row>
    <row r="865" spans="1:25" ht="15.75" customHeight="1">
      <c r="A865" s="116" t="s">
        <v>3650</v>
      </c>
      <c r="C865" s="116"/>
      <c r="D865" s="116"/>
      <c r="E865" s="203" t="s">
        <v>894</v>
      </c>
      <c r="F865" s="121" t="s">
        <v>553</v>
      </c>
      <c r="G865" s="121" t="s">
        <v>553</v>
      </c>
      <c r="H865" s="116"/>
      <c r="I865" s="116"/>
      <c r="J865" s="116"/>
      <c r="K865" s="116"/>
      <c r="Q865" s="137"/>
      <c r="R865" s="137"/>
      <c r="S865" s="135"/>
      <c r="T865" s="135"/>
      <c r="U865" s="136"/>
      <c r="V865" s="136"/>
      <c r="W865" s="136"/>
      <c r="X865" s="116"/>
      <c r="Y865" s="136"/>
    </row>
    <row r="866" spans="1:25" ht="15.75" customHeight="1">
      <c r="A866" s="116" t="s">
        <v>3650</v>
      </c>
      <c r="C866" s="116"/>
      <c r="D866" s="116"/>
      <c r="E866" s="203" t="s">
        <v>895</v>
      </c>
      <c r="F866" s="121" t="s">
        <v>553</v>
      </c>
      <c r="G866" s="121" t="s">
        <v>553</v>
      </c>
      <c r="H866" s="116"/>
      <c r="I866" s="116"/>
      <c r="J866" s="116"/>
      <c r="K866" s="116"/>
      <c r="Q866" s="137"/>
      <c r="R866" s="137"/>
      <c r="S866" s="135"/>
      <c r="T866" s="135"/>
      <c r="U866" s="136"/>
      <c r="V866" s="136"/>
      <c r="W866" s="136"/>
      <c r="X866" s="116"/>
      <c r="Y866" s="136"/>
    </row>
    <row r="867" spans="1:25" ht="15.75" customHeight="1">
      <c r="A867" s="116" t="s">
        <v>3650</v>
      </c>
      <c r="C867" s="116"/>
      <c r="D867" s="116"/>
      <c r="E867" s="203" t="s">
        <v>896</v>
      </c>
      <c r="F867" s="121" t="s">
        <v>553</v>
      </c>
      <c r="G867" s="121" t="s">
        <v>553</v>
      </c>
      <c r="H867" s="116"/>
      <c r="I867" s="116"/>
      <c r="J867" s="116"/>
      <c r="K867" s="116"/>
      <c r="Q867" s="137"/>
      <c r="R867" s="137"/>
      <c r="S867" s="135"/>
      <c r="T867" s="135"/>
      <c r="U867" s="136"/>
      <c r="V867" s="136"/>
      <c r="W867" s="136"/>
      <c r="X867" s="116"/>
      <c r="Y867" s="136"/>
    </row>
    <row r="868" spans="1:25" ht="15.75" customHeight="1">
      <c r="A868" s="116" t="s">
        <v>3650</v>
      </c>
      <c r="C868" s="116"/>
      <c r="D868" s="116"/>
      <c r="E868" s="203" t="s">
        <v>897</v>
      </c>
      <c r="F868" s="121" t="s">
        <v>553</v>
      </c>
      <c r="G868" s="121" t="s">
        <v>553</v>
      </c>
      <c r="H868" s="116"/>
      <c r="I868" s="116"/>
      <c r="J868" s="116"/>
      <c r="K868" s="116"/>
      <c r="Q868" s="137"/>
      <c r="R868" s="137"/>
      <c r="S868" s="135"/>
      <c r="T868" s="135"/>
      <c r="U868" s="136"/>
      <c r="V868" s="136"/>
      <c r="W868" s="136"/>
      <c r="X868" s="116"/>
      <c r="Y868" s="136"/>
    </row>
    <row r="869" spans="1:25" ht="15.75" customHeight="1">
      <c r="A869" s="116" t="s">
        <v>3650</v>
      </c>
      <c r="C869" s="116"/>
      <c r="D869" s="116"/>
      <c r="E869" s="203" t="s">
        <v>898</v>
      </c>
      <c r="F869" s="121" t="s">
        <v>553</v>
      </c>
      <c r="G869" s="121" t="s">
        <v>553</v>
      </c>
      <c r="H869" s="116"/>
      <c r="I869" s="116"/>
      <c r="J869" s="116"/>
      <c r="K869" s="116"/>
      <c r="Q869" s="137"/>
      <c r="R869" s="137"/>
      <c r="S869" s="135"/>
      <c r="T869" s="135"/>
      <c r="U869" s="136"/>
      <c r="V869" s="136"/>
      <c r="W869" s="136"/>
      <c r="X869" s="116"/>
      <c r="Y869" s="136"/>
    </row>
    <row r="870" spans="1:25" ht="15.75" customHeight="1">
      <c r="A870" s="116" t="s">
        <v>3650</v>
      </c>
      <c r="C870" s="116"/>
      <c r="D870" s="116"/>
      <c r="E870" s="203" t="s">
        <v>899</v>
      </c>
      <c r="F870" s="121" t="s">
        <v>553</v>
      </c>
      <c r="G870" s="121" t="s">
        <v>553</v>
      </c>
      <c r="H870" s="116"/>
      <c r="I870" s="116"/>
      <c r="J870" s="116"/>
      <c r="K870" s="116"/>
      <c r="Q870" s="137"/>
      <c r="R870" s="137"/>
      <c r="S870" s="135"/>
      <c r="T870" s="135"/>
      <c r="U870" s="136"/>
      <c r="V870" s="136"/>
      <c r="W870" s="136"/>
      <c r="X870" s="116"/>
      <c r="Y870" s="136"/>
    </row>
    <row r="871" spans="1:25" ht="15.75" customHeight="1">
      <c r="A871" s="116" t="s">
        <v>3650</v>
      </c>
      <c r="C871" s="116"/>
      <c r="D871" s="116"/>
      <c r="E871" s="203" t="s">
        <v>900</v>
      </c>
      <c r="F871" s="121" t="s">
        <v>553</v>
      </c>
      <c r="G871" s="121" t="s">
        <v>553</v>
      </c>
      <c r="H871" s="116"/>
      <c r="I871" s="116"/>
      <c r="J871" s="116"/>
      <c r="K871" s="116"/>
      <c r="Q871" s="137"/>
      <c r="R871" s="137"/>
      <c r="S871" s="135"/>
      <c r="T871" s="135"/>
      <c r="U871" s="136"/>
      <c r="V871" s="136"/>
      <c r="W871" s="136"/>
      <c r="X871" s="116"/>
      <c r="Y871" s="136"/>
    </row>
    <row r="872" spans="1:25" ht="15.75" customHeight="1">
      <c r="A872" s="116" t="s">
        <v>3650</v>
      </c>
      <c r="C872" s="116"/>
      <c r="D872" s="116"/>
      <c r="E872" s="203" t="s">
        <v>901</v>
      </c>
      <c r="F872" s="121" t="s">
        <v>553</v>
      </c>
      <c r="G872" s="121" t="s">
        <v>553</v>
      </c>
      <c r="H872" s="116"/>
      <c r="I872" s="116"/>
      <c r="J872" s="116"/>
      <c r="K872" s="116"/>
      <c r="Q872" s="137"/>
      <c r="R872" s="137"/>
      <c r="S872" s="135"/>
      <c r="T872" s="135"/>
      <c r="U872" s="136"/>
      <c r="V872" s="136"/>
      <c r="W872" s="136"/>
      <c r="X872" s="116"/>
      <c r="Y872" s="136"/>
    </row>
    <row r="873" spans="1:25" ht="15.75" customHeight="1">
      <c r="A873" s="116" t="s">
        <v>3650</v>
      </c>
      <c r="C873" s="116"/>
      <c r="D873" s="116"/>
      <c r="E873" s="203" t="s">
        <v>902</v>
      </c>
      <c r="F873" s="121" t="s">
        <v>553</v>
      </c>
      <c r="G873" s="121" t="s">
        <v>553</v>
      </c>
      <c r="H873" s="116"/>
      <c r="I873" s="116"/>
      <c r="J873" s="116"/>
      <c r="K873" s="116"/>
      <c r="Q873" s="137"/>
      <c r="R873" s="137"/>
      <c r="S873" s="135"/>
      <c r="T873" s="135"/>
      <c r="U873" s="136"/>
      <c r="V873" s="136"/>
      <c r="W873" s="136"/>
      <c r="X873" s="116"/>
      <c r="Y873" s="136"/>
    </row>
    <row r="874" spans="1:25" ht="15.75" customHeight="1">
      <c r="A874" s="116" t="s">
        <v>3650</v>
      </c>
      <c r="C874" s="116"/>
      <c r="D874" s="116"/>
      <c r="E874" s="203" t="s">
        <v>903</v>
      </c>
      <c r="F874" s="121" t="s">
        <v>553</v>
      </c>
      <c r="G874" s="121" t="s">
        <v>553</v>
      </c>
      <c r="H874" s="116"/>
      <c r="I874" s="116"/>
      <c r="J874" s="116"/>
      <c r="K874" s="116"/>
      <c r="Q874" s="137"/>
      <c r="R874" s="137"/>
      <c r="S874" s="135"/>
      <c r="T874" s="135"/>
      <c r="U874" s="136"/>
      <c r="V874" s="136"/>
      <c r="W874" s="136"/>
      <c r="X874" s="116"/>
      <c r="Y874" s="136"/>
    </row>
    <row r="875" spans="1:25" ht="15.75" customHeight="1">
      <c r="A875" s="116" t="s">
        <v>3650</v>
      </c>
      <c r="C875" s="116"/>
      <c r="D875" s="116"/>
      <c r="E875" s="203" t="s">
        <v>904</v>
      </c>
      <c r="F875" s="121" t="s">
        <v>553</v>
      </c>
      <c r="G875" s="121" t="s">
        <v>553</v>
      </c>
      <c r="H875" s="116"/>
      <c r="I875" s="116"/>
      <c r="J875" s="116"/>
      <c r="K875" s="116"/>
      <c r="Q875" s="137"/>
      <c r="R875" s="137"/>
      <c r="S875" s="135"/>
      <c r="T875" s="135"/>
      <c r="U875" s="136"/>
      <c r="V875" s="136"/>
      <c r="W875" s="136"/>
      <c r="X875" s="116"/>
      <c r="Y875" s="136"/>
    </row>
    <row r="876" spans="1:25" ht="15.75" customHeight="1">
      <c r="A876" s="116" t="s">
        <v>3650</v>
      </c>
      <c r="C876" s="116"/>
      <c r="D876" s="116"/>
      <c r="E876" s="203" t="s">
        <v>905</v>
      </c>
      <c r="F876" s="121" t="s">
        <v>553</v>
      </c>
      <c r="G876" s="121" t="s">
        <v>553</v>
      </c>
      <c r="H876" s="116"/>
      <c r="I876" s="116"/>
      <c r="J876" s="116"/>
      <c r="K876" s="116"/>
      <c r="Q876" s="137"/>
      <c r="R876" s="137"/>
      <c r="S876" s="135"/>
      <c r="T876" s="135"/>
      <c r="U876" s="136"/>
      <c r="V876" s="136"/>
      <c r="W876" s="136"/>
      <c r="X876" s="116"/>
      <c r="Y876" s="136"/>
    </row>
    <row r="877" spans="1:25" ht="15.75" customHeight="1">
      <c r="A877" s="116" t="s">
        <v>3650</v>
      </c>
      <c r="C877" s="116"/>
      <c r="D877" s="116"/>
      <c r="E877" s="203" t="s">
        <v>906</v>
      </c>
      <c r="F877" s="121" t="s">
        <v>553</v>
      </c>
      <c r="G877" s="121" t="s">
        <v>553</v>
      </c>
      <c r="H877" s="116"/>
      <c r="I877" s="116"/>
      <c r="J877" s="116"/>
      <c r="K877" s="116"/>
      <c r="Q877" s="137"/>
      <c r="R877" s="137"/>
      <c r="S877" s="135"/>
      <c r="T877" s="135"/>
      <c r="U877" s="136"/>
      <c r="V877" s="136"/>
      <c r="W877" s="136"/>
      <c r="X877" s="116"/>
      <c r="Y877" s="136"/>
    </row>
    <row r="878" spans="1:25" ht="15.75" customHeight="1">
      <c r="A878" s="116" t="s">
        <v>3650</v>
      </c>
      <c r="C878" s="116"/>
      <c r="D878" s="116"/>
      <c r="E878" s="203" t="s">
        <v>907</v>
      </c>
      <c r="F878" s="121" t="s">
        <v>553</v>
      </c>
      <c r="G878" s="121" t="s">
        <v>553</v>
      </c>
      <c r="H878" s="116"/>
      <c r="I878" s="116"/>
      <c r="J878" s="116"/>
      <c r="K878" s="116"/>
      <c r="Q878" s="137"/>
      <c r="R878" s="137"/>
      <c r="S878" s="135"/>
      <c r="T878" s="135"/>
      <c r="U878" s="136"/>
      <c r="V878" s="136"/>
      <c r="W878" s="136"/>
      <c r="X878" s="116"/>
      <c r="Y878" s="136"/>
    </row>
    <row r="879" spans="1:25" ht="15.75" customHeight="1">
      <c r="A879" s="116" t="s">
        <v>3650</v>
      </c>
      <c r="C879" s="116"/>
      <c r="D879" s="116"/>
      <c r="E879" s="203" t="s">
        <v>908</v>
      </c>
      <c r="F879" s="121" t="s">
        <v>553</v>
      </c>
      <c r="G879" s="121" t="s">
        <v>553</v>
      </c>
      <c r="H879" s="116"/>
      <c r="I879" s="116"/>
      <c r="J879" s="116"/>
      <c r="K879" s="116"/>
      <c r="Q879" s="137"/>
      <c r="R879" s="137"/>
      <c r="S879" s="135"/>
      <c r="T879" s="135"/>
      <c r="U879" s="136"/>
      <c r="V879" s="136"/>
      <c r="W879" s="136"/>
      <c r="X879" s="116"/>
      <c r="Y879" s="136"/>
    </row>
    <row r="880" spans="1:25" ht="15.75" customHeight="1">
      <c r="A880" s="116" t="s">
        <v>3650</v>
      </c>
      <c r="C880" s="116"/>
      <c r="D880" s="116"/>
      <c r="E880" s="203" t="s">
        <v>909</v>
      </c>
      <c r="F880" s="121" t="s">
        <v>553</v>
      </c>
      <c r="G880" s="121" t="s">
        <v>553</v>
      </c>
      <c r="H880" s="116"/>
      <c r="I880" s="116"/>
      <c r="J880" s="116"/>
      <c r="K880" s="116"/>
      <c r="Q880" s="137"/>
      <c r="R880" s="137"/>
      <c r="S880" s="135"/>
      <c r="T880" s="135"/>
      <c r="U880" s="136"/>
      <c r="V880" s="136"/>
      <c r="W880" s="136"/>
      <c r="X880" s="116"/>
      <c r="Y880" s="136"/>
    </row>
    <row r="881" spans="1:25" ht="15.75" customHeight="1">
      <c r="A881" s="116" t="s">
        <v>3650</v>
      </c>
      <c r="C881" s="116"/>
      <c r="D881" s="116"/>
      <c r="E881" s="203" t="s">
        <v>910</v>
      </c>
      <c r="F881" s="121" t="s">
        <v>553</v>
      </c>
      <c r="G881" s="121" t="s">
        <v>553</v>
      </c>
      <c r="H881" s="116"/>
      <c r="I881" s="116"/>
      <c r="J881" s="116"/>
      <c r="K881" s="116"/>
      <c r="Q881" s="137"/>
      <c r="R881" s="137"/>
      <c r="S881" s="135"/>
      <c r="T881" s="135"/>
      <c r="U881" s="136"/>
      <c r="V881" s="136"/>
      <c r="W881" s="136"/>
      <c r="X881" s="116"/>
      <c r="Y881" s="136"/>
    </row>
    <row r="882" spans="1:25" ht="15.75" customHeight="1">
      <c r="A882" s="116" t="s">
        <v>3650</v>
      </c>
      <c r="C882" s="116"/>
      <c r="D882" s="116"/>
      <c r="E882" s="203" t="s">
        <v>911</v>
      </c>
      <c r="F882" s="121" t="s">
        <v>553</v>
      </c>
      <c r="G882" s="121" t="s">
        <v>553</v>
      </c>
      <c r="H882" s="116"/>
      <c r="I882" s="116"/>
      <c r="J882" s="116"/>
      <c r="K882" s="116"/>
      <c r="Q882" s="137"/>
      <c r="R882" s="137"/>
      <c r="S882" s="135"/>
      <c r="T882" s="135"/>
      <c r="U882" s="136"/>
      <c r="V882" s="136"/>
      <c r="W882" s="136"/>
      <c r="X882" s="116"/>
      <c r="Y882" s="136"/>
    </row>
    <row r="883" spans="1:25" ht="15.75" customHeight="1">
      <c r="A883" s="116" t="s">
        <v>3650</v>
      </c>
      <c r="C883" s="116"/>
      <c r="D883" s="116"/>
      <c r="E883" s="203" t="s">
        <v>912</v>
      </c>
      <c r="F883" s="121" t="s">
        <v>553</v>
      </c>
      <c r="G883" s="121" t="s">
        <v>553</v>
      </c>
      <c r="H883" s="116"/>
      <c r="I883" s="116"/>
      <c r="J883" s="116"/>
      <c r="K883" s="116"/>
      <c r="Q883" s="137"/>
      <c r="R883" s="137"/>
      <c r="S883" s="135"/>
      <c r="T883" s="135"/>
      <c r="U883" s="136"/>
      <c r="V883" s="136"/>
      <c r="W883" s="136"/>
      <c r="X883" s="116"/>
      <c r="Y883" s="136"/>
    </row>
    <row r="884" spans="1:25" ht="15.75" customHeight="1">
      <c r="A884" s="116" t="s">
        <v>3650</v>
      </c>
      <c r="C884" s="116"/>
      <c r="D884" s="116"/>
      <c r="E884" s="203" t="s">
        <v>913</v>
      </c>
      <c r="F884" s="121" t="s">
        <v>553</v>
      </c>
      <c r="G884" s="121" t="s">
        <v>553</v>
      </c>
      <c r="H884" s="116"/>
      <c r="I884" s="116"/>
      <c r="J884" s="116"/>
      <c r="K884" s="116"/>
      <c r="Q884" s="137"/>
      <c r="R884" s="137"/>
      <c r="S884" s="135"/>
      <c r="T884" s="135"/>
      <c r="U884" s="136"/>
      <c r="V884" s="136"/>
      <c r="W884" s="136"/>
      <c r="X884" s="116"/>
      <c r="Y884" s="136"/>
    </row>
    <row r="885" spans="1:25" ht="15.75" customHeight="1">
      <c r="A885" s="116" t="s">
        <v>3650</v>
      </c>
      <c r="C885" s="116"/>
      <c r="D885" s="116"/>
      <c r="E885" s="203" t="s">
        <v>914</v>
      </c>
      <c r="F885" s="121" t="s">
        <v>553</v>
      </c>
      <c r="G885" s="121" t="s">
        <v>553</v>
      </c>
      <c r="H885" s="116"/>
      <c r="I885" s="116"/>
      <c r="J885" s="116"/>
      <c r="K885" s="116"/>
      <c r="Q885" s="137"/>
      <c r="R885" s="137"/>
      <c r="S885" s="135"/>
      <c r="T885" s="135"/>
      <c r="U885" s="136"/>
      <c r="V885" s="136"/>
      <c r="W885" s="136"/>
      <c r="X885" s="116"/>
      <c r="Y885" s="136"/>
    </row>
    <row r="886" spans="1:25" ht="15.75" customHeight="1">
      <c r="A886" s="116" t="s">
        <v>3650</v>
      </c>
      <c r="C886" s="116"/>
      <c r="D886" s="116"/>
      <c r="E886" s="203" t="s">
        <v>915</v>
      </c>
      <c r="F886" s="121" t="s">
        <v>553</v>
      </c>
      <c r="G886" s="121" t="s">
        <v>553</v>
      </c>
      <c r="H886" s="116"/>
      <c r="I886" s="116"/>
      <c r="J886" s="116"/>
      <c r="K886" s="116"/>
      <c r="Q886" s="137"/>
      <c r="R886" s="137"/>
      <c r="S886" s="135"/>
      <c r="T886" s="135"/>
      <c r="U886" s="136"/>
      <c r="V886" s="136"/>
      <c r="W886" s="136"/>
      <c r="X886" s="116"/>
      <c r="Y886" s="136"/>
    </row>
    <row r="887" spans="1:25" ht="15.75" customHeight="1">
      <c r="A887" s="116" t="s">
        <v>3650</v>
      </c>
      <c r="C887" s="116"/>
      <c r="D887" s="116"/>
      <c r="E887" s="203" t="s">
        <v>916</v>
      </c>
      <c r="F887" s="121" t="s">
        <v>553</v>
      </c>
      <c r="G887" s="121" t="s">
        <v>553</v>
      </c>
      <c r="H887" s="116"/>
      <c r="I887" s="116"/>
      <c r="J887" s="116"/>
      <c r="K887" s="116"/>
      <c r="Q887" s="137"/>
      <c r="R887" s="137"/>
      <c r="S887" s="135"/>
      <c r="T887" s="135"/>
      <c r="U887" s="136"/>
      <c r="V887" s="136"/>
      <c r="W887" s="136"/>
      <c r="X887" s="116"/>
      <c r="Y887" s="136"/>
    </row>
    <row r="888" spans="1:25" ht="15.75" customHeight="1">
      <c r="A888" s="116" t="s">
        <v>3650</v>
      </c>
      <c r="C888" s="116"/>
      <c r="D888" s="116"/>
      <c r="E888" s="203" t="s">
        <v>917</v>
      </c>
      <c r="F888" s="121" t="s">
        <v>553</v>
      </c>
      <c r="G888" s="121" t="s">
        <v>553</v>
      </c>
      <c r="H888" s="116"/>
      <c r="I888" s="116"/>
      <c r="J888" s="116"/>
      <c r="K888" s="116"/>
      <c r="Q888" s="137"/>
      <c r="R888" s="137"/>
      <c r="S888" s="135"/>
      <c r="T888" s="135"/>
      <c r="U888" s="136"/>
      <c r="V888" s="136"/>
      <c r="W888" s="136"/>
      <c r="X888" s="116"/>
      <c r="Y888" s="136"/>
    </row>
    <row r="889" spans="1:25" ht="15.75" customHeight="1">
      <c r="A889" s="116" t="s">
        <v>3650</v>
      </c>
      <c r="C889" s="116"/>
      <c r="D889" s="116"/>
      <c r="E889" s="203" t="s">
        <v>918</v>
      </c>
      <c r="F889" s="121" t="s">
        <v>553</v>
      </c>
      <c r="G889" s="121" t="s">
        <v>553</v>
      </c>
      <c r="H889" s="116"/>
      <c r="I889" s="116"/>
      <c r="J889" s="116"/>
      <c r="K889" s="116"/>
      <c r="Q889" s="137"/>
      <c r="R889" s="137"/>
      <c r="S889" s="135"/>
      <c r="T889" s="135"/>
      <c r="U889" s="136"/>
      <c r="V889" s="136"/>
      <c r="W889" s="136"/>
      <c r="X889" s="116"/>
      <c r="Y889" s="136"/>
    </row>
    <row r="890" spans="1:25" ht="15.75" customHeight="1">
      <c r="A890" s="116" t="s">
        <v>3650</v>
      </c>
      <c r="C890" s="116"/>
      <c r="D890" s="116"/>
      <c r="E890" s="203" t="s">
        <v>919</v>
      </c>
      <c r="F890" s="121" t="s">
        <v>553</v>
      </c>
      <c r="G890" s="121" t="s">
        <v>553</v>
      </c>
      <c r="H890" s="116"/>
      <c r="I890" s="116"/>
      <c r="J890" s="116"/>
      <c r="K890" s="116"/>
      <c r="Q890" s="137"/>
      <c r="R890" s="137"/>
      <c r="S890" s="135"/>
      <c r="T890" s="135"/>
      <c r="U890" s="136"/>
      <c r="V890" s="136"/>
      <c r="W890" s="136"/>
      <c r="X890" s="116"/>
      <c r="Y890" s="136"/>
    </row>
    <row r="891" spans="1:25" ht="15.75" customHeight="1">
      <c r="A891" s="116" t="s">
        <v>3650</v>
      </c>
      <c r="C891" s="116"/>
      <c r="D891" s="116"/>
      <c r="E891" s="203" t="s">
        <v>920</v>
      </c>
      <c r="F891" s="121" t="s">
        <v>553</v>
      </c>
      <c r="G891" s="121" t="s">
        <v>553</v>
      </c>
      <c r="H891" s="116"/>
      <c r="I891" s="116"/>
      <c r="J891" s="116"/>
      <c r="K891" s="116"/>
      <c r="Q891" s="137"/>
      <c r="R891" s="137"/>
      <c r="S891" s="135"/>
      <c r="T891" s="135"/>
      <c r="U891" s="136"/>
      <c r="V891" s="136"/>
      <c r="W891" s="136"/>
      <c r="X891" s="116"/>
      <c r="Y891" s="136"/>
    </row>
    <row r="892" spans="1:25" ht="15.75" customHeight="1">
      <c r="A892" s="116" t="s">
        <v>3650</v>
      </c>
      <c r="C892" s="116"/>
      <c r="D892" s="116"/>
      <c r="E892" s="203" t="s">
        <v>921</v>
      </c>
      <c r="F892" s="121" t="s">
        <v>553</v>
      </c>
      <c r="G892" s="121" t="s">
        <v>553</v>
      </c>
      <c r="H892" s="116"/>
      <c r="I892" s="116"/>
      <c r="J892" s="116"/>
      <c r="K892" s="116"/>
      <c r="Q892" s="137"/>
      <c r="R892" s="137"/>
      <c r="S892" s="135"/>
      <c r="T892" s="135"/>
      <c r="U892" s="136"/>
      <c r="V892" s="136"/>
      <c r="W892" s="136"/>
      <c r="X892" s="116"/>
      <c r="Y892" s="136"/>
    </row>
    <row r="893" spans="1:25" ht="15.75" customHeight="1">
      <c r="A893" s="116" t="s">
        <v>3650</v>
      </c>
      <c r="C893" s="116"/>
      <c r="D893" s="116"/>
      <c r="E893" s="203" t="s">
        <v>922</v>
      </c>
      <c r="F893" s="121" t="s">
        <v>553</v>
      </c>
      <c r="G893" s="121" t="s">
        <v>553</v>
      </c>
      <c r="H893" s="116"/>
      <c r="I893" s="116"/>
      <c r="J893" s="116"/>
      <c r="K893" s="116"/>
      <c r="Q893" s="137"/>
      <c r="R893" s="137"/>
      <c r="S893" s="135"/>
      <c r="T893" s="135"/>
      <c r="U893" s="136"/>
      <c r="V893" s="136"/>
      <c r="W893" s="136"/>
      <c r="X893" s="116"/>
      <c r="Y893" s="136"/>
    </row>
    <row r="894" spans="1:25" ht="15.75" customHeight="1">
      <c r="A894" s="116" t="s">
        <v>3650</v>
      </c>
      <c r="C894" s="116"/>
      <c r="D894" s="116"/>
      <c r="E894" s="203" t="s">
        <v>923</v>
      </c>
      <c r="F894" s="121" t="s">
        <v>553</v>
      </c>
      <c r="G894" s="121" t="s">
        <v>553</v>
      </c>
      <c r="H894" s="116"/>
      <c r="I894" s="116"/>
      <c r="J894" s="116"/>
      <c r="K894" s="116"/>
      <c r="Q894" s="137"/>
      <c r="R894" s="137"/>
      <c r="S894" s="135"/>
      <c r="T894" s="135"/>
      <c r="U894" s="136"/>
      <c r="V894" s="136"/>
      <c r="W894" s="136"/>
      <c r="X894" s="116"/>
      <c r="Y894" s="136"/>
    </row>
    <row r="895" spans="1:25" ht="15.75" customHeight="1">
      <c r="A895" s="116" t="s">
        <v>3650</v>
      </c>
      <c r="C895" s="116"/>
      <c r="D895" s="116"/>
      <c r="E895" s="203" t="s">
        <v>924</v>
      </c>
      <c r="F895" s="121" t="s">
        <v>553</v>
      </c>
      <c r="G895" s="121" t="s">
        <v>553</v>
      </c>
      <c r="H895" s="116"/>
      <c r="I895" s="116"/>
      <c r="J895" s="116"/>
      <c r="K895" s="116"/>
      <c r="Q895" s="137"/>
      <c r="R895" s="137"/>
      <c r="S895" s="135"/>
      <c r="T895" s="135"/>
      <c r="U895" s="136"/>
      <c r="V895" s="136"/>
      <c r="W895" s="136"/>
      <c r="X895" s="116"/>
      <c r="Y895" s="136"/>
    </row>
    <row r="896" spans="1:25" ht="15.75" customHeight="1">
      <c r="A896" s="116" t="s">
        <v>3650</v>
      </c>
      <c r="C896" s="116"/>
      <c r="D896" s="116"/>
      <c r="E896" s="203" t="s">
        <v>925</v>
      </c>
      <c r="F896" s="121" t="s">
        <v>553</v>
      </c>
      <c r="G896" s="121" t="s">
        <v>553</v>
      </c>
      <c r="H896" s="116"/>
      <c r="I896" s="116"/>
      <c r="J896" s="116"/>
      <c r="K896" s="116"/>
      <c r="Q896" s="137"/>
      <c r="R896" s="137"/>
      <c r="S896" s="135"/>
      <c r="T896" s="135"/>
      <c r="U896" s="136"/>
      <c r="V896" s="136"/>
      <c r="W896" s="136"/>
      <c r="X896" s="116"/>
      <c r="Y896" s="136"/>
    </row>
    <row r="897" spans="1:25" ht="15.75" customHeight="1">
      <c r="A897" s="116" t="s">
        <v>3650</v>
      </c>
      <c r="C897" s="116"/>
      <c r="D897" s="116"/>
      <c r="E897" s="203" t="s">
        <v>926</v>
      </c>
      <c r="F897" s="121" t="s">
        <v>553</v>
      </c>
      <c r="G897" s="121" t="s">
        <v>553</v>
      </c>
      <c r="H897" s="116"/>
      <c r="I897" s="116"/>
      <c r="J897" s="116"/>
      <c r="K897" s="116"/>
      <c r="Q897" s="137"/>
      <c r="R897" s="137"/>
      <c r="S897" s="135"/>
      <c r="T897" s="135"/>
      <c r="U897" s="136"/>
      <c r="V897" s="136"/>
      <c r="W897" s="136"/>
      <c r="X897" s="116"/>
      <c r="Y897" s="136"/>
    </row>
    <row r="898" spans="1:25" ht="15.75" customHeight="1">
      <c r="A898" s="116" t="s">
        <v>3650</v>
      </c>
      <c r="C898" s="116"/>
      <c r="D898" s="116"/>
      <c r="E898" s="203" t="s">
        <v>927</v>
      </c>
      <c r="F898" s="121" t="s">
        <v>553</v>
      </c>
      <c r="G898" s="121" t="s">
        <v>553</v>
      </c>
      <c r="H898" s="116"/>
      <c r="I898" s="116"/>
      <c r="J898" s="116"/>
      <c r="K898" s="116"/>
      <c r="Q898" s="137"/>
      <c r="R898" s="137"/>
      <c r="S898" s="135"/>
      <c r="T898" s="135"/>
      <c r="U898" s="136"/>
      <c r="V898" s="136"/>
      <c r="W898" s="136"/>
      <c r="X898" s="116"/>
      <c r="Y898" s="136"/>
    </row>
    <row r="899" spans="1:25" ht="15.75" customHeight="1">
      <c r="A899" s="116" t="s">
        <v>3650</v>
      </c>
      <c r="C899" s="116"/>
      <c r="D899" s="116"/>
      <c r="E899" s="203" t="s">
        <v>928</v>
      </c>
      <c r="F899" s="121" t="s">
        <v>553</v>
      </c>
      <c r="G899" s="121" t="s">
        <v>553</v>
      </c>
      <c r="H899" s="116"/>
      <c r="I899" s="116"/>
      <c r="J899" s="116"/>
      <c r="K899" s="116"/>
      <c r="Q899" s="137"/>
      <c r="R899" s="137"/>
      <c r="S899" s="135"/>
      <c r="T899" s="135"/>
      <c r="U899" s="136"/>
      <c r="V899" s="136"/>
      <c r="W899" s="136"/>
      <c r="X899" s="116"/>
      <c r="Y899" s="136"/>
    </row>
    <row r="900" spans="1:25" ht="15.75" customHeight="1">
      <c r="A900" s="116" t="s">
        <v>3650</v>
      </c>
      <c r="C900" s="116"/>
      <c r="D900" s="116"/>
      <c r="E900" s="203" t="s">
        <v>929</v>
      </c>
      <c r="F900" s="121" t="s">
        <v>553</v>
      </c>
      <c r="G900" s="121" t="s">
        <v>553</v>
      </c>
      <c r="H900" s="116"/>
      <c r="I900" s="116"/>
      <c r="J900" s="116"/>
      <c r="K900" s="116"/>
      <c r="Q900" s="137"/>
      <c r="R900" s="137"/>
      <c r="S900" s="135"/>
      <c r="T900" s="135"/>
      <c r="U900" s="136"/>
      <c r="V900" s="136"/>
      <c r="W900" s="136"/>
      <c r="X900" s="116"/>
      <c r="Y900" s="136"/>
    </row>
    <row r="901" spans="1:25" ht="15.75" customHeight="1">
      <c r="A901" s="116" t="s">
        <v>3650</v>
      </c>
      <c r="C901" s="116"/>
      <c r="D901" s="116"/>
      <c r="E901" s="203" t="s">
        <v>930</v>
      </c>
      <c r="F901" s="121" t="s">
        <v>553</v>
      </c>
      <c r="G901" s="121" t="s">
        <v>553</v>
      </c>
      <c r="H901" s="116"/>
      <c r="I901" s="116"/>
      <c r="J901" s="116"/>
      <c r="K901" s="116"/>
      <c r="Q901" s="137"/>
      <c r="R901" s="137"/>
      <c r="S901" s="135"/>
      <c r="T901" s="135"/>
      <c r="U901" s="136"/>
      <c r="V901" s="136"/>
      <c r="W901" s="136"/>
      <c r="X901" s="116"/>
      <c r="Y901" s="136"/>
    </row>
    <row r="902" spans="1:25" ht="15.75" customHeight="1">
      <c r="A902" s="116" t="s">
        <v>3650</v>
      </c>
      <c r="C902" s="116"/>
      <c r="D902" s="116"/>
      <c r="E902" s="203" t="s">
        <v>931</v>
      </c>
      <c r="F902" s="121" t="s">
        <v>553</v>
      </c>
      <c r="G902" s="121" t="s">
        <v>553</v>
      </c>
      <c r="H902" s="116"/>
      <c r="I902" s="116"/>
      <c r="J902" s="116"/>
      <c r="K902" s="116"/>
      <c r="Q902" s="137"/>
      <c r="R902" s="137"/>
      <c r="S902" s="135"/>
      <c r="T902" s="135"/>
      <c r="U902" s="136"/>
      <c r="V902" s="136"/>
      <c r="W902" s="136"/>
      <c r="X902" s="116"/>
      <c r="Y902" s="136"/>
    </row>
    <row r="903" spans="1:25" ht="15.75" customHeight="1">
      <c r="A903" s="116" t="s">
        <v>3650</v>
      </c>
      <c r="C903" s="116"/>
      <c r="D903" s="116"/>
      <c r="E903" s="203" t="s">
        <v>932</v>
      </c>
      <c r="F903" s="121" t="s">
        <v>553</v>
      </c>
      <c r="G903" s="121" t="s">
        <v>553</v>
      </c>
      <c r="H903" s="116"/>
      <c r="I903" s="116"/>
      <c r="J903" s="116"/>
      <c r="K903" s="116"/>
      <c r="Q903" s="137"/>
      <c r="R903" s="137"/>
      <c r="S903" s="135"/>
      <c r="T903" s="135"/>
      <c r="U903" s="136"/>
      <c r="V903" s="136"/>
      <c r="W903" s="136"/>
      <c r="X903" s="116"/>
      <c r="Y903" s="136"/>
    </row>
    <row r="904" spans="1:25" ht="15.75" customHeight="1">
      <c r="A904" s="116" t="s">
        <v>3650</v>
      </c>
      <c r="C904" s="116"/>
      <c r="D904" s="116"/>
      <c r="E904" s="203" t="s">
        <v>933</v>
      </c>
      <c r="F904" s="121" t="s">
        <v>553</v>
      </c>
      <c r="G904" s="121" t="s">
        <v>553</v>
      </c>
      <c r="H904" s="116"/>
      <c r="I904" s="116"/>
      <c r="J904" s="116"/>
      <c r="K904" s="116"/>
      <c r="Q904" s="137"/>
      <c r="R904" s="137"/>
      <c r="S904" s="135"/>
      <c r="T904" s="135"/>
      <c r="U904" s="136"/>
      <c r="V904" s="136"/>
      <c r="W904" s="136"/>
      <c r="X904" s="116"/>
      <c r="Y904" s="136"/>
    </row>
    <row r="905" spans="1:25" ht="15.75" customHeight="1">
      <c r="A905" s="116" t="s">
        <v>3650</v>
      </c>
      <c r="C905" s="116"/>
      <c r="D905" s="116"/>
      <c r="E905" s="203" t="s">
        <v>934</v>
      </c>
      <c r="F905" s="121" t="s">
        <v>553</v>
      </c>
      <c r="G905" s="121" t="s">
        <v>553</v>
      </c>
      <c r="H905" s="116"/>
      <c r="I905" s="116"/>
      <c r="J905" s="116"/>
      <c r="K905" s="116"/>
      <c r="Q905" s="137"/>
      <c r="R905" s="137"/>
      <c r="S905" s="135"/>
      <c r="T905" s="135"/>
      <c r="U905" s="136"/>
      <c r="V905" s="136"/>
      <c r="W905" s="136"/>
      <c r="X905" s="116"/>
      <c r="Y905" s="136"/>
    </row>
    <row r="906" spans="1:25" ht="15.75" customHeight="1">
      <c r="A906" s="116" t="s">
        <v>3650</v>
      </c>
      <c r="C906" s="116"/>
      <c r="D906" s="116"/>
      <c r="E906" s="203" t="s">
        <v>935</v>
      </c>
      <c r="F906" s="121" t="s">
        <v>553</v>
      </c>
      <c r="G906" s="121" t="s">
        <v>553</v>
      </c>
      <c r="H906" s="116"/>
      <c r="I906" s="116"/>
      <c r="J906" s="116"/>
      <c r="K906" s="116"/>
      <c r="Q906" s="137"/>
      <c r="R906" s="137"/>
      <c r="S906" s="135"/>
      <c r="T906" s="135"/>
      <c r="U906" s="136"/>
      <c r="V906" s="136"/>
      <c r="W906" s="136"/>
      <c r="X906" s="116"/>
      <c r="Y906" s="136"/>
    </row>
    <row r="907" spans="1:25" ht="15.75" customHeight="1">
      <c r="A907" s="116" t="s">
        <v>3650</v>
      </c>
      <c r="C907" s="116"/>
      <c r="D907" s="116"/>
      <c r="E907" s="203" t="s">
        <v>936</v>
      </c>
      <c r="F907" s="121" t="s">
        <v>553</v>
      </c>
      <c r="G907" s="121" t="s">
        <v>553</v>
      </c>
      <c r="H907" s="116"/>
      <c r="I907" s="116"/>
      <c r="J907" s="116"/>
      <c r="K907" s="116"/>
      <c r="Q907" s="137"/>
      <c r="R907" s="137"/>
      <c r="S907" s="135"/>
      <c r="T907" s="135"/>
      <c r="U907" s="136"/>
      <c r="V907" s="136"/>
      <c r="W907" s="136"/>
      <c r="X907" s="116"/>
      <c r="Y907" s="136"/>
    </row>
    <row r="908" spans="1:25" ht="15.75" customHeight="1">
      <c r="A908" s="116" t="s">
        <v>3650</v>
      </c>
      <c r="C908" s="116"/>
      <c r="D908" s="116"/>
      <c r="E908" s="203" t="s">
        <v>937</v>
      </c>
      <c r="F908" s="121" t="s">
        <v>553</v>
      </c>
      <c r="G908" s="121" t="s">
        <v>553</v>
      </c>
      <c r="H908" s="116"/>
      <c r="I908" s="116"/>
      <c r="J908" s="116"/>
      <c r="K908" s="116"/>
      <c r="Q908" s="137"/>
      <c r="R908" s="137"/>
      <c r="S908" s="135"/>
      <c r="T908" s="135"/>
      <c r="U908" s="136"/>
      <c r="V908" s="136"/>
      <c r="W908" s="136"/>
      <c r="X908" s="116"/>
      <c r="Y908" s="136"/>
    </row>
    <row r="909" spans="1:25" ht="15.75" customHeight="1">
      <c r="A909" s="116" t="s">
        <v>3650</v>
      </c>
      <c r="C909" s="116"/>
      <c r="D909" s="116"/>
      <c r="E909" s="203" t="s">
        <v>938</v>
      </c>
      <c r="F909" s="121" t="s">
        <v>553</v>
      </c>
      <c r="G909" s="121" t="s">
        <v>553</v>
      </c>
      <c r="H909" s="116"/>
      <c r="I909" s="116"/>
      <c r="J909" s="116"/>
      <c r="K909" s="116"/>
      <c r="Q909" s="137"/>
      <c r="R909" s="137"/>
      <c r="S909" s="135"/>
      <c r="T909" s="135"/>
      <c r="U909" s="136"/>
      <c r="V909" s="136"/>
      <c r="W909" s="136"/>
      <c r="X909" s="116"/>
      <c r="Y909" s="136"/>
    </row>
    <row r="910" spans="1:25" ht="15.75" customHeight="1">
      <c r="A910" s="116" t="s">
        <v>3650</v>
      </c>
      <c r="C910" s="116"/>
      <c r="D910" s="116"/>
      <c r="E910" s="203" t="s">
        <v>939</v>
      </c>
      <c r="F910" s="121" t="s">
        <v>553</v>
      </c>
      <c r="G910" s="121" t="s">
        <v>553</v>
      </c>
      <c r="H910" s="116"/>
      <c r="I910" s="116"/>
      <c r="J910" s="116"/>
      <c r="K910" s="116"/>
      <c r="Q910" s="137"/>
      <c r="R910" s="137"/>
      <c r="S910" s="135"/>
      <c r="T910" s="135"/>
      <c r="U910" s="136"/>
      <c r="V910" s="136"/>
      <c r="W910" s="136"/>
      <c r="X910" s="116"/>
      <c r="Y910" s="136"/>
    </row>
    <row r="911" spans="1:25" ht="15.75" customHeight="1">
      <c r="A911" s="116" t="s">
        <v>3650</v>
      </c>
      <c r="C911" s="116"/>
      <c r="D911" s="116"/>
      <c r="E911" s="203" t="s">
        <v>940</v>
      </c>
      <c r="F911" s="121" t="s">
        <v>553</v>
      </c>
      <c r="G911" s="121" t="s">
        <v>553</v>
      </c>
      <c r="H911" s="116"/>
      <c r="I911" s="116"/>
      <c r="J911" s="116"/>
      <c r="K911" s="116"/>
      <c r="Q911" s="137"/>
      <c r="R911" s="137"/>
      <c r="S911" s="135"/>
      <c r="T911" s="135"/>
      <c r="U911" s="136"/>
      <c r="V911" s="136"/>
      <c r="W911" s="136"/>
      <c r="X911" s="116"/>
      <c r="Y911" s="136"/>
    </row>
    <row r="912" spans="1:25" ht="15.75" customHeight="1">
      <c r="A912" s="116" t="s">
        <v>3650</v>
      </c>
      <c r="C912" s="116"/>
      <c r="D912" s="116"/>
      <c r="E912" s="203" t="s">
        <v>941</v>
      </c>
      <c r="F912" s="121" t="s">
        <v>553</v>
      </c>
      <c r="G912" s="121" t="s">
        <v>553</v>
      </c>
      <c r="H912" s="116"/>
      <c r="I912" s="116"/>
      <c r="J912" s="116"/>
      <c r="K912" s="116"/>
      <c r="Q912" s="137"/>
      <c r="R912" s="137"/>
      <c r="S912" s="135"/>
      <c r="T912" s="135"/>
      <c r="U912" s="136"/>
      <c r="V912" s="136"/>
      <c r="W912" s="136"/>
      <c r="X912" s="116"/>
      <c r="Y912" s="136"/>
    </row>
    <row r="913" spans="1:25" ht="15.75" customHeight="1">
      <c r="A913" s="116" t="s">
        <v>3650</v>
      </c>
      <c r="C913" s="116"/>
      <c r="D913" s="116"/>
      <c r="E913" s="203" t="s">
        <v>942</v>
      </c>
      <c r="F913" s="121" t="s">
        <v>553</v>
      </c>
      <c r="G913" s="121" t="s">
        <v>553</v>
      </c>
      <c r="H913" s="116"/>
      <c r="I913" s="116"/>
      <c r="J913" s="116"/>
      <c r="K913" s="116"/>
      <c r="Q913" s="137"/>
      <c r="R913" s="137"/>
      <c r="S913" s="135"/>
      <c r="T913" s="135"/>
      <c r="U913" s="136"/>
      <c r="V913" s="136"/>
      <c r="W913" s="136"/>
      <c r="X913" s="116"/>
      <c r="Y913" s="136"/>
    </row>
    <row r="914" spans="1:25" ht="15.75" customHeight="1">
      <c r="A914" s="116" t="s">
        <v>3650</v>
      </c>
      <c r="C914" s="116"/>
      <c r="D914" s="116"/>
      <c r="E914" s="203" t="s">
        <v>943</v>
      </c>
      <c r="F914" s="121" t="s">
        <v>553</v>
      </c>
      <c r="G914" s="121" t="s">
        <v>553</v>
      </c>
      <c r="H914" s="116"/>
      <c r="I914" s="116"/>
      <c r="J914" s="116"/>
      <c r="K914" s="116"/>
      <c r="Q914" s="137"/>
      <c r="R914" s="137"/>
      <c r="S914" s="135"/>
      <c r="T914" s="135"/>
      <c r="U914" s="136"/>
      <c r="V914" s="136"/>
      <c r="W914" s="136"/>
      <c r="X914" s="116"/>
      <c r="Y914" s="136"/>
    </row>
    <row r="915" spans="1:25" ht="15.75" customHeight="1">
      <c r="A915" s="116" t="s">
        <v>3650</v>
      </c>
      <c r="C915" s="116"/>
      <c r="D915" s="116"/>
      <c r="E915" s="203" t="s">
        <v>944</v>
      </c>
      <c r="F915" s="121" t="s">
        <v>553</v>
      </c>
      <c r="G915" s="121" t="s">
        <v>553</v>
      </c>
      <c r="H915" s="116"/>
      <c r="I915" s="116"/>
      <c r="J915" s="116"/>
      <c r="K915" s="116"/>
      <c r="Q915" s="137"/>
      <c r="R915" s="137"/>
      <c r="S915" s="135"/>
      <c r="T915" s="135"/>
      <c r="U915" s="136"/>
      <c r="V915" s="136"/>
      <c r="W915" s="136"/>
      <c r="X915" s="116"/>
      <c r="Y915" s="136"/>
    </row>
    <row r="916" spans="1:25" ht="15.75" customHeight="1">
      <c r="A916" s="116" t="s">
        <v>3650</v>
      </c>
      <c r="C916" s="116"/>
      <c r="D916" s="116"/>
      <c r="E916" s="203" t="s">
        <v>945</v>
      </c>
      <c r="F916" s="121" t="s">
        <v>553</v>
      </c>
      <c r="G916" s="121" t="s">
        <v>553</v>
      </c>
      <c r="H916" s="116"/>
      <c r="I916" s="116"/>
      <c r="J916" s="116"/>
      <c r="K916" s="116"/>
      <c r="Q916" s="137"/>
      <c r="R916" s="137"/>
      <c r="S916" s="135"/>
      <c r="T916" s="135"/>
      <c r="U916" s="136"/>
      <c r="V916" s="136"/>
      <c r="W916" s="136"/>
      <c r="X916" s="116"/>
      <c r="Y916" s="136"/>
    </row>
    <row r="917" spans="1:25" ht="15.75" customHeight="1">
      <c r="A917" s="116" t="s">
        <v>3650</v>
      </c>
      <c r="C917" s="116"/>
      <c r="D917" s="116"/>
      <c r="E917" s="203" t="s">
        <v>946</v>
      </c>
      <c r="F917" s="121" t="s">
        <v>553</v>
      </c>
      <c r="G917" s="121" t="s">
        <v>553</v>
      </c>
      <c r="H917" s="116"/>
      <c r="I917" s="116"/>
      <c r="J917" s="116"/>
      <c r="K917" s="116"/>
      <c r="Q917" s="137"/>
      <c r="R917" s="137"/>
      <c r="S917" s="135"/>
      <c r="T917" s="135"/>
      <c r="U917" s="136"/>
      <c r="V917" s="136"/>
      <c r="W917" s="136"/>
      <c r="X917" s="116"/>
      <c r="Y917" s="136"/>
    </row>
    <row r="918" spans="1:25" ht="15.75" customHeight="1">
      <c r="A918" s="116" t="s">
        <v>3650</v>
      </c>
      <c r="C918" s="116"/>
      <c r="D918" s="116"/>
      <c r="E918" s="203" t="s">
        <v>947</v>
      </c>
      <c r="F918" s="121" t="s">
        <v>553</v>
      </c>
      <c r="G918" s="121" t="s">
        <v>553</v>
      </c>
      <c r="H918" s="116"/>
      <c r="I918" s="116"/>
      <c r="J918" s="116"/>
      <c r="K918" s="116"/>
      <c r="Q918" s="137"/>
      <c r="R918" s="137"/>
      <c r="S918" s="135"/>
      <c r="T918" s="135"/>
      <c r="U918" s="136"/>
      <c r="V918" s="136"/>
      <c r="W918" s="136"/>
      <c r="X918" s="116"/>
      <c r="Y918" s="136"/>
    </row>
    <row r="919" spans="1:25" ht="15.75" customHeight="1">
      <c r="A919" s="116" t="s">
        <v>3650</v>
      </c>
      <c r="C919" s="116"/>
      <c r="D919" s="116"/>
      <c r="E919" s="203" t="s">
        <v>948</v>
      </c>
      <c r="F919" s="121" t="s">
        <v>553</v>
      </c>
      <c r="G919" s="121" t="s">
        <v>553</v>
      </c>
      <c r="H919" s="116"/>
      <c r="I919" s="116"/>
      <c r="J919" s="116"/>
      <c r="K919" s="116"/>
      <c r="Q919" s="137"/>
      <c r="R919" s="137"/>
      <c r="S919" s="135"/>
      <c r="T919" s="135"/>
      <c r="U919" s="136"/>
      <c r="V919" s="136"/>
      <c r="W919" s="136"/>
      <c r="X919" s="116"/>
      <c r="Y919" s="136"/>
    </row>
    <row r="920" spans="1:25" ht="15.75" customHeight="1">
      <c r="A920" s="116" t="s">
        <v>3650</v>
      </c>
      <c r="C920" s="116"/>
      <c r="D920" s="116"/>
      <c r="E920" s="203" t="s">
        <v>949</v>
      </c>
      <c r="F920" s="121" t="s">
        <v>553</v>
      </c>
      <c r="G920" s="121" t="s">
        <v>553</v>
      </c>
      <c r="H920" s="116"/>
      <c r="I920" s="116"/>
      <c r="J920" s="116"/>
      <c r="K920" s="116"/>
      <c r="Q920" s="137"/>
      <c r="R920" s="137"/>
      <c r="S920" s="135"/>
      <c r="T920" s="135"/>
      <c r="U920" s="136"/>
      <c r="V920" s="136"/>
      <c r="W920" s="136"/>
      <c r="X920" s="116"/>
      <c r="Y920" s="136"/>
    </row>
    <row r="921" spans="1:25" ht="15.75" customHeight="1">
      <c r="A921" s="116" t="s">
        <v>3650</v>
      </c>
      <c r="C921" s="116"/>
      <c r="D921" s="116"/>
      <c r="E921" s="203" t="s">
        <v>950</v>
      </c>
      <c r="F921" s="121" t="s">
        <v>553</v>
      </c>
      <c r="G921" s="121" t="s">
        <v>553</v>
      </c>
      <c r="H921" s="116"/>
      <c r="I921" s="116"/>
      <c r="J921" s="116"/>
      <c r="K921" s="116"/>
      <c r="Q921" s="137"/>
      <c r="R921" s="137"/>
      <c r="S921" s="135"/>
      <c r="T921" s="135"/>
      <c r="U921" s="136"/>
      <c r="V921" s="136"/>
      <c r="W921" s="136"/>
      <c r="X921" s="116"/>
      <c r="Y921" s="136"/>
    </row>
    <row r="922" spans="1:25" ht="15.75" customHeight="1">
      <c r="A922" s="116" t="s">
        <v>3650</v>
      </c>
      <c r="C922" s="116"/>
      <c r="D922" s="116"/>
      <c r="E922" s="203" t="s">
        <v>951</v>
      </c>
      <c r="F922" s="121" t="s">
        <v>553</v>
      </c>
      <c r="G922" s="121" t="s">
        <v>553</v>
      </c>
      <c r="H922" s="116"/>
      <c r="I922" s="116"/>
      <c r="J922" s="116"/>
      <c r="K922" s="116"/>
      <c r="Q922" s="137"/>
      <c r="R922" s="137"/>
      <c r="S922" s="135"/>
      <c r="T922" s="135"/>
      <c r="U922" s="136"/>
      <c r="V922" s="136"/>
      <c r="W922" s="136"/>
      <c r="X922" s="116"/>
      <c r="Y922" s="136"/>
    </row>
    <row r="923" spans="1:25" ht="15.75" customHeight="1">
      <c r="A923" s="116" t="s">
        <v>3650</v>
      </c>
      <c r="C923" s="116"/>
      <c r="D923" s="116"/>
      <c r="E923" s="203" t="s">
        <v>952</v>
      </c>
      <c r="F923" s="121" t="s">
        <v>553</v>
      </c>
      <c r="G923" s="121" t="s">
        <v>553</v>
      </c>
      <c r="H923" s="116"/>
      <c r="I923" s="116"/>
      <c r="J923" s="116"/>
      <c r="K923" s="116"/>
      <c r="Q923" s="137"/>
      <c r="R923" s="137"/>
      <c r="S923" s="135"/>
      <c r="T923" s="135"/>
      <c r="U923" s="136"/>
      <c r="V923" s="136"/>
      <c r="W923" s="136"/>
      <c r="X923" s="116"/>
      <c r="Y923" s="136"/>
    </row>
    <row r="924" spans="1:25" ht="15.75" customHeight="1">
      <c r="A924" s="116" t="s">
        <v>3650</v>
      </c>
      <c r="C924" s="116"/>
      <c r="D924" s="116"/>
      <c r="E924" s="203" t="s">
        <v>953</v>
      </c>
      <c r="F924" s="121" t="s">
        <v>553</v>
      </c>
      <c r="G924" s="121" t="s">
        <v>553</v>
      </c>
      <c r="H924" s="116"/>
      <c r="I924" s="116"/>
      <c r="J924" s="116"/>
      <c r="K924" s="116"/>
      <c r="Q924" s="137"/>
      <c r="R924" s="137"/>
      <c r="S924" s="135"/>
      <c r="T924" s="135"/>
      <c r="U924" s="136"/>
      <c r="V924" s="136"/>
      <c r="W924" s="136"/>
      <c r="X924" s="116"/>
      <c r="Y924" s="136"/>
    </row>
    <row r="925" spans="1:25" ht="15.75" customHeight="1">
      <c r="A925" s="116" t="s">
        <v>3650</v>
      </c>
      <c r="C925" s="116"/>
      <c r="D925" s="116"/>
      <c r="E925" s="203" t="s">
        <v>954</v>
      </c>
      <c r="F925" s="121" t="s">
        <v>553</v>
      </c>
      <c r="G925" s="121" t="s">
        <v>553</v>
      </c>
      <c r="H925" s="116"/>
      <c r="I925" s="116"/>
      <c r="J925" s="116"/>
      <c r="K925" s="116"/>
      <c r="Q925" s="137"/>
      <c r="R925" s="137"/>
      <c r="S925" s="135"/>
      <c r="T925" s="135"/>
      <c r="U925" s="136"/>
      <c r="V925" s="136"/>
      <c r="W925" s="136"/>
      <c r="X925" s="116"/>
      <c r="Y925" s="136"/>
    </row>
    <row r="926" spans="1:25" ht="15.75" customHeight="1">
      <c r="A926" s="116" t="s">
        <v>3650</v>
      </c>
      <c r="C926" s="116"/>
      <c r="D926" s="116"/>
      <c r="E926" s="203" t="s">
        <v>955</v>
      </c>
      <c r="F926" s="121" t="s">
        <v>553</v>
      </c>
      <c r="G926" s="121" t="s">
        <v>553</v>
      </c>
      <c r="H926" s="116"/>
      <c r="I926" s="116"/>
      <c r="J926" s="116"/>
      <c r="K926" s="116"/>
      <c r="Q926" s="137"/>
      <c r="R926" s="137"/>
      <c r="S926" s="135"/>
      <c r="T926" s="135"/>
      <c r="U926" s="136"/>
      <c r="V926" s="136"/>
      <c r="W926" s="136"/>
      <c r="X926" s="116"/>
      <c r="Y926" s="136"/>
    </row>
    <row r="927" spans="1:25" ht="15.75" customHeight="1">
      <c r="A927" s="116" t="s">
        <v>3650</v>
      </c>
      <c r="C927" s="116"/>
      <c r="D927" s="116"/>
      <c r="E927" s="203" t="s">
        <v>956</v>
      </c>
      <c r="F927" s="121" t="s">
        <v>553</v>
      </c>
      <c r="G927" s="121" t="s">
        <v>553</v>
      </c>
      <c r="H927" s="116"/>
      <c r="I927" s="116"/>
      <c r="J927" s="116"/>
      <c r="K927" s="116"/>
      <c r="Q927" s="137"/>
      <c r="R927" s="137"/>
      <c r="S927" s="135"/>
      <c r="T927" s="135"/>
      <c r="U927" s="136"/>
      <c r="V927" s="136"/>
      <c r="W927" s="136"/>
      <c r="X927" s="116"/>
      <c r="Y927" s="136"/>
    </row>
    <row r="928" spans="1:25" ht="15.75" customHeight="1">
      <c r="A928" s="116" t="s">
        <v>3650</v>
      </c>
      <c r="C928" s="116"/>
      <c r="D928" s="116"/>
      <c r="E928" s="203" t="s">
        <v>957</v>
      </c>
      <c r="F928" s="121" t="s">
        <v>553</v>
      </c>
      <c r="G928" s="121" t="s">
        <v>553</v>
      </c>
      <c r="H928" s="116"/>
      <c r="I928" s="116"/>
      <c r="J928" s="116"/>
      <c r="K928" s="116"/>
      <c r="Q928" s="137"/>
      <c r="R928" s="137"/>
      <c r="S928" s="135"/>
      <c r="T928" s="135"/>
      <c r="U928" s="136"/>
      <c r="V928" s="136"/>
      <c r="W928" s="136"/>
      <c r="X928" s="116"/>
      <c r="Y928" s="136"/>
    </row>
    <row r="929" spans="1:25" ht="15.75" customHeight="1">
      <c r="A929" s="116" t="s">
        <v>3650</v>
      </c>
      <c r="C929" s="116"/>
      <c r="D929" s="116"/>
      <c r="E929" s="203" t="s">
        <v>958</v>
      </c>
      <c r="F929" s="121" t="s">
        <v>553</v>
      </c>
      <c r="G929" s="121" t="s">
        <v>553</v>
      </c>
      <c r="H929" s="116"/>
      <c r="I929" s="116"/>
      <c r="J929" s="116"/>
      <c r="K929" s="116"/>
      <c r="Q929" s="137"/>
      <c r="R929" s="137"/>
      <c r="S929" s="135"/>
      <c r="T929" s="135"/>
      <c r="U929" s="136"/>
      <c r="V929" s="136"/>
      <c r="W929" s="136"/>
      <c r="X929" s="116"/>
      <c r="Y929" s="136"/>
    </row>
    <row r="930" spans="1:25" ht="15.75" customHeight="1">
      <c r="A930" s="116" t="s">
        <v>3650</v>
      </c>
      <c r="C930" s="116"/>
      <c r="D930" s="116"/>
      <c r="E930" s="203" t="s">
        <v>959</v>
      </c>
      <c r="F930" s="121" t="s">
        <v>553</v>
      </c>
      <c r="G930" s="121" t="s">
        <v>553</v>
      </c>
      <c r="H930" s="116"/>
      <c r="I930" s="116"/>
      <c r="J930" s="116"/>
      <c r="K930" s="116"/>
      <c r="Q930" s="137"/>
      <c r="R930" s="137"/>
      <c r="S930" s="135"/>
      <c r="T930" s="135"/>
      <c r="U930" s="136"/>
      <c r="V930" s="136"/>
      <c r="W930" s="136"/>
      <c r="X930" s="116"/>
      <c r="Y930" s="136"/>
    </row>
    <row r="931" spans="1:25" ht="15.75" customHeight="1">
      <c r="A931" s="116" t="s">
        <v>3650</v>
      </c>
      <c r="C931" s="116"/>
      <c r="D931" s="116"/>
      <c r="E931" s="203" t="s">
        <v>960</v>
      </c>
      <c r="F931" s="121" t="s">
        <v>553</v>
      </c>
      <c r="G931" s="121" t="s">
        <v>553</v>
      </c>
      <c r="H931" s="116"/>
      <c r="I931" s="116"/>
      <c r="J931" s="116"/>
      <c r="K931" s="116"/>
      <c r="Q931" s="137"/>
      <c r="R931" s="137"/>
      <c r="S931" s="135"/>
      <c r="T931" s="135"/>
      <c r="U931" s="136"/>
      <c r="V931" s="136"/>
      <c r="W931" s="136"/>
      <c r="X931" s="116"/>
      <c r="Y931" s="136"/>
    </row>
    <row r="932" spans="1:25" ht="15.75" customHeight="1">
      <c r="A932" s="116" t="s">
        <v>3650</v>
      </c>
      <c r="C932" s="116"/>
      <c r="D932" s="116"/>
      <c r="E932" s="203" t="s">
        <v>961</v>
      </c>
      <c r="F932" s="121" t="s">
        <v>553</v>
      </c>
      <c r="G932" s="121" t="s">
        <v>553</v>
      </c>
      <c r="H932" s="116"/>
      <c r="I932" s="116"/>
      <c r="J932" s="116"/>
      <c r="K932" s="116"/>
      <c r="Q932" s="137"/>
      <c r="R932" s="137"/>
      <c r="S932" s="135"/>
      <c r="T932" s="135"/>
      <c r="U932" s="136"/>
      <c r="V932" s="136"/>
      <c r="W932" s="136"/>
      <c r="X932" s="116"/>
      <c r="Y932" s="136"/>
    </row>
    <row r="933" spans="1:25" ht="15.75" customHeight="1">
      <c r="A933" s="116" t="s">
        <v>3650</v>
      </c>
      <c r="C933" s="116"/>
      <c r="D933" s="116"/>
      <c r="E933" s="203" t="s">
        <v>962</v>
      </c>
      <c r="F933" s="121" t="s">
        <v>553</v>
      </c>
      <c r="G933" s="121" t="s">
        <v>553</v>
      </c>
      <c r="H933" s="116"/>
      <c r="I933" s="116"/>
      <c r="J933" s="116"/>
      <c r="K933" s="116"/>
      <c r="Q933" s="137"/>
      <c r="R933" s="137"/>
      <c r="S933" s="135"/>
      <c r="T933" s="135"/>
      <c r="U933" s="136"/>
      <c r="V933" s="136"/>
      <c r="W933" s="136"/>
      <c r="X933" s="116"/>
      <c r="Y933" s="136"/>
    </row>
    <row r="934" spans="1:25" ht="15.75" customHeight="1">
      <c r="A934" s="116" t="s">
        <v>3650</v>
      </c>
      <c r="C934" s="116"/>
      <c r="D934" s="116"/>
      <c r="E934" s="203" t="s">
        <v>963</v>
      </c>
      <c r="F934" s="121" t="s">
        <v>553</v>
      </c>
      <c r="G934" s="121" t="s">
        <v>553</v>
      </c>
      <c r="H934" s="116"/>
      <c r="I934" s="116"/>
      <c r="J934" s="116"/>
      <c r="K934" s="116"/>
      <c r="Q934" s="137"/>
      <c r="R934" s="137"/>
      <c r="S934" s="135"/>
      <c r="T934" s="135"/>
      <c r="U934" s="136"/>
      <c r="V934" s="136"/>
      <c r="W934" s="136"/>
      <c r="X934" s="116"/>
      <c r="Y934" s="136"/>
    </row>
    <row r="935" spans="1:25" ht="15.75" customHeight="1">
      <c r="A935" s="116" t="s">
        <v>3650</v>
      </c>
      <c r="C935" s="116"/>
      <c r="D935" s="116"/>
      <c r="E935" s="203" t="s">
        <v>964</v>
      </c>
      <c r="F935" s="121" t="s">
        <v>553</v>
      </c>
      <c r="G935" s="121" t="s">
        <v>553</v>
      </c>
      <c r="H935" s="116"/>
      <c r="I935" s="116"/>
      <c r="J935" s="116"/>
      <c r="K935" s="116"/>
      <c r="Q935" s="137"/>
      <c r="R935" s="137"/>
      <c r="S935" s="135"/>
      <c r="T935" s="135"/>
      <c r="U935" s="136"/>
      <c r="V935" s="136"/>
      <c r="W935" s="136"/>
      <c r="X935" s="116"/>
      <c r="Y935" s="136"/>
    </row>
    <row r="936" spans="1:25" ht="15.75" customHeight="1">
      <c r="A936" s="116" t="s">
        <v>3650</v>
      </c>
      <c r="C936" s="116"/>
      <c r="D936" s="116"/>
      <c r="E936" s="203" t="s">
        <v>965</v>
      </c>
      <c r="F936" s="121" t="s">
        <v>553</v>
      </c>
      <c r="G936" s="121" t="s">
        <v>553</v>
      </c>
      <c r="H936" s="116"/>
      <c r="I936" s="116"/>
      <c r="J936" s="116"/>
      <c r="K936" s="116"/>
      <c r="Q936" s="137"/>
      <c r="R936" s="137"/>
      <c r="S936" s="135"/>
      <c r="T936" s="135"/>
      <c r="U936" s="136"/>
      <c r="V936" s="136"/>
      <c r="W936" s="136"/>
      <c r="X936" s="116"/>
      <c r="Y936" s="136"/>
    </row>
    <row r="937" spans="1:25" ht="15.75" customHeight="1">
      <c r="A937" s="116" t="s">
        <v>3650</v>
      </c>
      <c r="C937" s="116"/>
      <c r="D937" s="116"/>
      <c r="E937" s="203" t="s">
        <v>966</v>
      </c>
      <c r="F937" s="121" t="s">
        <v>553</v>
      </c>
      <c r="G937" s="121" t="s">
        <v>553</v>
      </c>
      <c r="H937" s="116"/>
      <c r="I937" s="116"/>
      <c r="J937" s="116"/>
      <c r="K937" s="116"/>
      <c r="Q937" s="137"/>
      <c r="R937" s="137"/>
      <c r="S937" s="135"/>
      <c r="T937" s="135"/>
      <c r="U937" s="136"/>
      <c r="V937" s="136"/>
      <c r="W937" s="136"/>
      <c r="X937" s="116"/>
      <c r="Y937" s="136"/>
    </row>
    <row r="938" spans="1:25" ht="15.75" customHeight="1">
      <c r="A938" s="116" t="s">
        <v>3650</v>
      </c>
      <c r="C938" s="116"/>
      <c r="D938" s="116"/>
      <c r="E938" s="203" t="s">
        <v>967</v>
      </c>
      <c r="F938" s="121" t="s">
        <v>553</v>
      </c>
      <c r="G938" s="121" t="s">
        <v>553</v>
      </c>
      <c r="H938" s="116"/>
      <c r="I938" s="116"/>
      <c r="J938" s="116"/>
      <c r="K938" s="116"/>
      <c r="Q938" s="137"/>
      <c r="R938" s="137"/>
      <c r="S938" s="135"/>
      <c r="T938" s="135"/>
      <c r="U938" s="136"/>
      <c r="V938" s="136"/>
      <c r="W938" s="136"/>
      <c r="X938" s="116"/>
      <c r="Y938" s="136"/>
    </row>
    <row r="939" spans="1:25" ht="15.75" customHeight="1">
      <c r="A939" s="116" t="s">
        <v>3650</v>
      </c>
      <c r="C939" s="116"/>
      <c r="D939" s="116"/>
      <c r="E939" s="203" t="s">
        <v>968</v>
      </c>
      <c r="F939" s="121" t="s">
        <v>553</v>
      </c>
      <c r="G939" s="121" t="s">
        <v>553</v>
      </c>
      <c r="H939" s="116"/>
      <c r="I939" s="116"/>
      <c r="J939" s="116"/>
      <c r="K939" s="116"/>
      <c r="Q939" s="137"/>
      <c r="R939" s="137"/>
      <c r="S939" s="135"/>
      <c r="T939" s="135"/>
      <c r="U939" s="136"/>
      <c r="V939" s="136"/>
      <c r="W939" s="136"/>
      <c r="X939" s="116"/>
      <c r="Y939" s="136"/>
    </row>
    <row r="940" spans="1:25" ht="15.75" customHeight="1">
      <c r="A940" s="116" t="s">
        <v>3650</v>
      </c>
      <c r="C940" s="116"/>
      <c r="D940" s="116"/>
      <c r="E940" s="203" t="s">
        <v>969</v>
      </c>
      <c r="F940" s="121" t="s">
        <v>553</v>
      </c>
      <c r="G940" s="121" t="s">
        <v>553</v>
      </c>
      <c r="H940" s="116"/>
      <c r="I940" s="116"/>
      <c r="J940" s="116"/>
      <c r="K940" s="116"/>
      <c r="Q940" s="137"/>
      <c r="R940" s="137"/>
      <c r="S940" s="135"/>
      <c r="T940" s="135"/>
      <c r="U940" s="136"/>
      <c r="V940" s="136"/>
      <c r="W940" s="136"/>
      <c r="X940" s="116"/>
      <c r="Y940" s="136"/>
    </row>
    <row r="941" spans="1:25" ht="15.75" customHeight="1">
      <c r="A941" s="116" t="s">
        <v>3650</v>
      </c>
      <c r="C941" s="116"/>
      <c r="D941" s="116"/>
      <c r="E941" s="203" t="s">
        <v>970</v>
      </c>
      <c r="F941" s="121" t="s">
        <v>553</v>
      </c>
      <c r="G941" s="121" t="s">
        <v>553</v>
      </c>
      <c r="H941" s="116"/>
      <c r="I941" s="116"/>
      <c r="J941" s="116"/>
      <c r="K941" s="116"/>
      <c r="Q941" s="137"/>
      <c r="R941" s="137"/>
      <c r="S941" s="135"/>
      <c r="T941" s="135"/>
      <c r="U941" s="136"/>
      <c r="V941" s="136"/>
      <c r="W941" s="136"/>
      <c r="X941" s="116"/>
      <c r="Y941" s="136"/>
    </row>
    <row r="942" spans="1:25" ht="15.75" customHeight="1">
      <c r="A942" s="116" t="s">
        <v>3650</v>
      </c>
      <c r="C942" s="116"/>
      <c r="D942" s="116"/>
      <c r="E942" s="203" t="s">
        <v>971</v>
      </c>
      <c r="F942" s="121" t="s">
        <v>553</v>
      </c>
      <c r="G942" s="121" t="s">
        <v>553</v>
      </c>
      <c r="H942" s="116"/>
      <c r="I942" s="116"/>
      <c r="J942" s="116"/>
      <c r="K942" s="116"/>
      <c r="Q942" s="137"/>
      <c r="R942" s="137"/>
      <c r="S942" s="135"/>
      <c r="T942" s="135"/>
      <c r="U942" s="136"/>
      <c r="V942" s="136"/>
      <c r="W942" s="136"/>
      <c r="X942" s="116"/>
      <c r="Y942" s="136"/>
    </row>
    <row r="943" spans="1:25" ht="15.75" customHeight="1">
      <c r="A943" s="116" t="s">
        <v>3650</v>
      </c>
      <c r="C943" s="116"/>
      <c r="D943" s="116"/>
      <c r="E943" s="203" t="s">
        <v>972</v>
      </c>
      <c r="F943" s="121" t="s">
        <v>553</v>
      </c>
      <c r="G943" s="121" t="s">
        <v>553</v>
      </c>
      <c r="H943" s="116"/>
      <c r="I943" s="116"/>
      <c r="J943" s="116"/>
      <c r="K943" s="116"/>
      <c r="Q943" s="137"/>
      <c r="R943" s="137"/>
      <c r="S943" s="135"/>
      <c r="T943" s="135"/>
      <c r="U943" s="136"/>
      <c r="V943" s="136"/>
      <c r="W943" s="136"/>
      <c r="X943" s="116"/>
      <c r="Y943" s="136"/>
    </row>
    <row r="944" spans="1:25" ht="15.75" customHeight="1">
      <c r="A944" s="116" t="s">
        <v>3650</v>
      </c>
      <c r="C944" s="116"/>
      <c r="D944" s="116"/>
      <c r="E944" s="203" t="s">
        <v>973</v>
      </c>
      <c r="F944" s="121" t="s">
        <v>553</v>
      </c>
      <c r="G944" s="121" t="s">
        <v>553</v>
      </c>
      <c r="H944" s="116"/>
      <c r="I944" s="116"/>
      <c r="J944" s="116"/>
      <c r="K944" s="116"/>
      <c r="Q944" s="137"/>
      <c r="R944" s="137"/>
      <c r="S944" s="135"/>
      <c r="T944" s="135"/>
      <c r="U944" s="136"/>
      <c r="V944" s="136"/>
      <c r="W944" s="136"/>
      <c r="X944" s="116"/>
      <c r="Y944" s="136"/>
    </row>
    <row r="945" spans="1:25" ht="15.75" customHeight="1">
      <c r="A945" s="116" t="s">
        <v>3650</v>
      </c>
      <c r="C945" s="116"/>
      <c r="D945" s="116"/>
      <c r="E945" s="203" t="s">
        <v>974</v>
      </c>
      <c r="F945" s="121" t="s">
        <v>553</v>
      </c>
      <c r="G945" s="121" t="s">
        <v>553</v>
      </c>
      <c r="H945" s="116"/>
      <c r="I945" s="116"/>
      <c r="J945" s="116"/>
      <c r="K945" s="116"/>
      <c r="Q945" s="137"/>
      <c r="R945" s="137"/>
      <c r="S945" s="135"/>
      <c r="T945" s="135"/>
      <c r="U945" s="136"/>
      <c r="V945" s="136"/>
      <c r="W945" s="136"/>
      <c r="X945" s="116"/>
      <c r="Y945" s="136"/>
    </row>
    <row r="946" spans="1:25" ht="15.75" customHeight="1">
      <c r="A946" s="116" t="s">
        <v>3650</v>
      </c>
      <c r="C946" s="116"/>
      <c r="D946" s="116"/>
      <c r="E946" s="203" t="s">
        <v>975</v>
      </c>
      <c r="F946" s="121" t="s">
        <v>553</v>
      </c>
      <c r="G946" s="121" t="s">
        <v>553</v>
      </c>
      <c r="H946" s="116"/>
      <c r="I946" s="116"/>
      <c r="J946" s="116"/>
      <c r="K946" s="116"/>
      <c r="Q946" s="137"/>
      <c r="R946" s="137"/>
      <c r="S946" s="135"/>
      <c r="T946" s="135"/>
      <c r="U946" s="136"/>
      <c r="V946" s="136"/>
      <c r="W946" s="136"/>
      <c r="X946" s="116"/>
      <c r="Y946" s="136"/>
    </row>
    <row r="947" spans="1:25" ht="15.75" customHeight="1">
      <c r="A947" s="116" t="s">
        <v>3650</v>
      </c>
      <c r="C947" s="116"/>
      <c r="D947" s="116"/>
      <c r="E947" s="203" t="s">
        <v>976</v>
      </c>
      <c r="F947" s="121" t="s">
        <v>553</v>
      </c>
      <c r="G947" s="121" t="s">
        <v>553</v>
      </c>
      <c r="H947" s="116"/>
      <c r="I947" s="116"/>
      <c r="J947" s="116"/>
      <c r="K947" s="116"/>
      <c r="Q947" s="137"/>
      <c r="R947" s="137"/>
      <c r="S947" s="135"/>
      <c r="T947" s="135"/>
      <c r="U947" s="136"/>
      <c r="V947" s="136"/>
      <c r="W947" s="136"/>
      <c r="X947" s="116"/>
      <c r="Y947" s="136"/>
    </row>
    <row r="948" spans="1:25" ht="15.75" customHeight="1">
      <c r="A948" s="116" t="s">
        <v>3650</v>
      </c>
      <c r="C948" s="116"/>
      <c r="D948" s="116"/>
      <c r="E948" s="203" t="s">
        <v>977</v>
      </c>
      <c r="F948" s="121" t="s">
        <v>553</v>
      </c>
      <c r="G948" s="121" t="s">
        <v>553</v>
      </c>
      <c r="H948" s="116"/>
      <c r="I948" s="116"/>
      <c r="J948" s="116"/>
      <c r="K948" s="116"/>
      <c r="Q948" s="137"/>
      <c r="R948" s="137"/>
      <c r="S948" s="135"/>
      <c r="T948" s="135"/>
      <c r="U948" s="136"/>
      <c r="V948" s="136"/>
      <c r="W948" s="136"/>
      <c r="X948" s="116"/>
      <c r="Y948" s="136"/>
    </row>
    <row r="949" spans="1:25" ht="15.75" customHeight="1">
      <c r="A949" s="116" t="s">
        <v>3650</v>
      </c>
      <c r="C949" s="116"/>
      <c r="D949" s="116"/>
      <c r="E949" s="203" t="s">
        <v>978</v>
      </c>
      <c r="F949" s="121" t="s">
        <v>553</v>
      </c>
      <c r="G949" s="121" t="s">
        <v>553</v>
      </c>
      <c r="H949" s="116"/>
      <c r="I949" s="116"/>
      <c r="J949" s="116"/>
      <c r="K949" s="116"/>
      <c r="Q949" s="137"/>
      <c r="R949" s="137"/>
      <c r="S949" s="135"/>
      <c r="T949" s="135"/>
      <c r="U949" s="136"/>
      <c r="V949" s="136"/>
      <c r="W949" s="136"/>
      <c r="X949" s="116"/>
      <c r="Y949" s="136"/>
    </row>
    <row r="950" spans="1:25" ht="15.75" customHeight="1">
      <c r="A950" s="116" t="s">
        <v>3650</v>
      </c>
      <c r="C950" s="116"/>
      <c r="D950" s="116"/>
      <c r="E950" s="203" t="s">
        <v>979</v>
      </c>
      <c r="F950" s="121" t="s">
        <v>553</v>
      </c>
      <c r="G950" s="121" t="s">
        <v>553</v>
      </c>
      <c r="H950" s="116"/>
      <c r="I950" s="116"/>
      <c r="J950" s="116"/>
      <c r="K950" s="116"/>
      <c r="Q950" s="137"/>
      <c r="R950" s="137"/>
      <c r="S950" s="135"/>
      <c r="T950" s="135"/>
      <c r="U950" s="136"/>
      <c r="V950" s="136"/>
      <c r="W950" s="136"/>
      <c r="X950" s="116"/>
      <c r="Y950" s="136"/>
    </row>
    <row r="951" spans="1:25" ht="15.75" customHeight="1">
      <c r="A951" s="116" t="s">
        <v>3650</v>
      </c>
      <c r="C951" s="116"/>
      <c r="D951" s="116"/>
      <c r="E951" s="203" t="s">
        <v>980</v>
      </c>
      <c r="F951" s="121" t="s">
        <v>553</v>
      </c>
      <c r="G951" s="121" t="s">
        <v>553</v>
      </c>
      <c r="H951" s="116"/>
      <c r="I951" s="116"/>
      <c r="J951" s="116"/>
      <c r="K951" s="116"/>
      <c r="Q951" s="137"/>
      <c r="R951" s="137"/>
      <c r="S951" s="135"/>
      <c r="T951" s="135"/>
      <c r="U951" s="136"/>
      <c r="V951" s="136"/>
      <c r="W951" s="136"/>
      <c r="X951" s="116"/>
      <c r="Y951" s="136"/>
    </row>
    <row r="952" spans="1:25" ht="15.75" customHeight="1">
      <c r="A952" s="116" t="s">
        <v>3650</v>
      </c>
      <c r="C952" s="116"/>
      <c r="D952" s="116"/>
      <c r="E952" s="203" t="s">
        <v>981</v>
      </c>
      <c r="F952" s="121" t="s">
        <v>553</v>
      </c>
      <c r="G952" s="121" t="s">
        <v>553</v>
      </c>
      <c r="H952" s="116"/>
      <c r="I952" s="116"/>
      <c r="J952" s="116"/>
      <c r="K952" s="116"/>
      <c r="Q952" s="137"/>
      <c r="R952" s="137"/>
      <c r="S952" s="135"/>
      <c r="T952" s="135"/>
      <c r="U952" s="136"/>
      <c r="V952" s="136"/>
      <c r="W952" s="136"/>
      <c r="X952" s="116"/>
      <c r="Y952" s="136"/>
    </row>
    <row r="953" spans="1:25" ht="15.75" customHeight="1">
      <c r="A953" s="116" t="s">
        <v>3650</v>
      </c>
      <c r="C953" s="116"/>
      <c r="D953" s="116"/>
      <c r="E953" s="203" t="s">
        <v>982</v>
      </c>
      <c r="F953" s="121" t="s">
        <v>553</v>
      </c>
      <c r="G953" s="121" t="s">
        <v>553</v>
      </c>
      <c r="H953" s="116"/>
      <c r="I953" s="116"/>
      <c r="J953" s="116"/>
      <c r="K953" s="116"/>
      <c r="Q953" s="137"/>
      <c r="R953" s="137"/>
      <c r="S953" s="135"/>
      <c r="T953" s="135"/>
      <c r="U953" s="136"/>
      <c r="V953" s="136"/>
      <c r="W953" s="136"/>
      <c r="X953" s="116"/>
      <c r="Y953" s="136"/>
    </row>
    <row r="954" spans="1:25" ht="15.75" customHeight="1">
      <c r="A954" s="116" t="s">
        <v>3650</v>
      </c>
      <c r="C954" s="116"/>
      <c r="D954" s="116"/>
      <c r="E954" s="203" t="s">
        <v>983</v>
      </c>
      <c r="F954" s="121" t="s">
        <v>553</v>
      </c>
      <c r="G954" s="121" t="s">
        <v>553</v>
      </c>
      <c r="H954" s="116"/>
      <c r="I954" s="116"/>
      <c r="J954" s="116"/>
      <c r="K954" s="116"/>
      <c r="Q954" s="137"/>
      <c r="R954" s="137"/>
      <c r="S954" s="135"/>
      <c r="T954" s="135"/>
      <c r="U954" s="136"/>
      <c r="V954" s="136"/>
      <c r="W954" s="136"/>
      <c r="X954" s="116"/>
      <c r="Y954" s="136"/>
    </row>
    <row r="955" spans="1:25" ht="15.75" customHeight="1">
      <c r="A955" s="116" t="s">
        <v>3650</v>
      </c>
      <c r="C955" s="116"/>
      <c r="D955" s="116"/>
      <c r="E955" s="203" t="s">
        <v>984</v>
      </c>
      <c r="F955" s="121" t="s">
        <v>553</v>
      </c>
      <c r="G955" s="121" t="s">
        <v>553</v>
      </c>
      <c r="H955" s="116"/>
      <c r="I955" s="116"/>
      <c r="J955" s="116"/>
      <c r="K955" s="116"/>
      <c r="Q955" s="137"/>
      <c r="R955" s="137"/>
      <c r="S955" s="135"/>
      <c r="T955" s="135"/>
      <c r="U955" s="136"/>
      <c r="V955" s="136"/>
      <c r="W955" s="136"/>
      <c r="X955" s="116"/>
      <c r="Y955" s="136"/>
    </row>
    <row r="956" spans="1:25" ht="15.75" customHeight="1">
      <c r="A956" s="116" t="s">
        <v>3650</v>
      </c>
      <c r="C956" s="116"/>
      <c r="D956" s="116"/>
      <c r="E956" s="203" t="s">
        <v>985</v>
      </c>
      <c r="F956" s="121" t="s">
        <v>553</v>
      </c>
      <c r="G956" s="121" t="s">
        <v>553</v>
      </c>
      <c r="H956" s="116"/>
      <c r="I956" s="116"/>
      <c r="J956" s="116"/>
      <c r="K956" s="116"/>
      <c r="Q956" s="137"/>
      <c r="R956" s="137"/>
      <c r="S956" s="135"/>
      <c r="T956" s="135"/>
      <c r="U956" s="136"/>
      <c r="V956" s="136"/>
      <c r="W956" s="136"/>
      <c r="X956" s="116"/>
      <c r="Y956" s="136"/>
    </row>
    <row r="957" spans="1:25" ht="15.75" customHeight="1">
      <c r="A957" s="116" t="s">
        <v>3650</v>
      </c>
      <c r="C957" s="116"/>
      <c r="D957" s="116"/>
      <c r="E957" s="203" t="s">
        <v>986</v>
      </c>
      <c r="F957" s="121" t="s">
        <v>553</v>
      </c>
      <c r="G957" s="121" t="s">
        <v>553</v>
      </c>
      <c r="H957" s="116"/>
      <c r="I957" s="116"/>
      <c r="J957" s="116"/>
      <c r="K957" s="116"/>
      <c r="Q957" s="137"/>
      <c r="R957" s="137"/>
      <c r="S957" s="135"/>
      <c r="T957" s="135"/>
      <c r="U957" s="136"/>
      <c r="V957" s="136"/>
      <c r="W957" s="136"/>
      <c r="X957" s="116"/>
      <c r="Y957" s="136"/>
    </row>
    <row r="958" spans="1:25" ht="15.75" customHeight="1">
      <c r="A958" s="116" t="s">
        <v>3650</v>
      </c>
      <c r="C958" s="116"/>
      <c r="D958" s="116"/>
      <c r="E958" s="203" t="s">
        <v>987</v>
      </c>
      <c r="F958" s="121" t="s">
        <v>553</v>
      </c>
      <c r="G958" s="121" t="s">
        <v>553</v>
      </c>
      <c r="H958" s="116"/>
      <c r="I958" s="116"/>
      <c r="J958" s="116"/>
      <c r="K958" s="116"/>
      <c r="Q958" s="137"/>
      <c r="R958" s="137"/>
      <c r="S958" s="135"/>
      <c r="T958" s="135"/>
      <c r="U958" s="136"/>
      <c r="V958" s="136"/>
      <c r="W958" s="136"/>
      <c r="X958" s="116"/>
      <c r="Y958" s="136"/>
    </row>
    <row r="959" spans="1:25" ht="15.75" customHeight="1">
      <c r="A959" s="116" t="s">
        <v>3650</v>
      </c>
      <c r="C959" s="116"/>
      <c r="D959" s="116"/>
      <c r="E959" s="203" t="s">
        <v>988</v>
      </c>
      <c r="F959" s="121" t="s">
        <v>553</v>
      </c>
      <c r="G959" s="121" t="s">
        <v>553</v>
      </c>
      <c r="H959" s="116"/>
      <c r="I959" s="116"/>
      <c r="J959" s="116"/>
      <c r="K959" s="116"/>
      <c r="Q959" s="137"/>
      <c r="R959" s="137"/>
      <c r="S959" s="135"/>
      <c r="T959" s="135"/>
      <c r="U959" s="136"/>
      <c r="V959" s="136"/>
      <c r="W959" s="136"/>
      <c r="X959" s="116"/>
      <c r="Y959" s="136"/>
    </row>
    <row r="960" spans="1:25" ht="15.75" customHeight="1">
      <c r="A960" s="116" t="s">
        <v>3650</v>
      </c>
      <c r="C960" s="116"/>
      <c r="D960" s="116"/>
      <c r="E960" s="203" t="s">
        <v>989</v>
      </c>
      <c r="F960" s="121" t="s">
        <v>553</v>
      </c>
      <c r="G960" s="121" t="s">
        <v>553</v>
      </c>
      <c r="H960" s="116"/>
      <c r="I960" s="116"/>
      <c r="J960" s="116"/>
      <c r="K960" s="116"/>
      <c r="Q960" s="137"/>
      <c r="R960" s="137"/>
      <c r="S960" s="135"/>
      <c r="T960" s="135"/>
      <c r="U960" s="136"/>
      <c r="V960" s="136"/>
      <c r="W960" s="136"/>
      <c r="X960" s="116"/>
      <c r="Y960" s="136"/>
    </row>
    <row r="961" spans="1:25" ht="15.75" customHeight="1">
      <c r="A961" s="116" t="s">
        <v>3650</v>
      </c>
      <c r="C961" s="116"/>
      <c r="D961" s="116"/>
      <c r="E961" s="203" t="s">
        <v>990</v>
      </c>
      <c r="F961" s="121" t="s">
        <v>553</v>
      </c>
      <c r="G961" s="121" t="s">
        <v>553</v>
      </c>
      <c r="H961" s="116"/>
      <c r="I961" s="116"/>
      <c r="J961" s="116"/>
      <c r="K961" s="116"/>
      <c r="Q961" s="137"/>
      <c r="R961" s="137"/>
      <c r="S961" s="135"/>
      <c r="T961" s="135"/>
      <c r="U961" s="136"/>
      <c r="V961" s="136"/>
      <c r="W961" s="136"/>
      <c r="X961" s="116"/>
      <c r="Y961" s="136"/>
    </row>
    <row r="962" spans="1:25" ht="15.75" customHeight="1">
      <c r="A962" s="116" t="s">
        <v>3650</v>
      </c>
      <c r="C962" s="116"/>
      <c r="D962" s="116"/>
      <c r="E962" s="203" t="s">
        <v>991</v>
      </c>
      <c r="F962" s="121" t="s">
        <v>553</v>
      </c>
      <c r="G962" s="121" t="s">
        <v>553</v>
      </c>
      <c r="H962" s="116"/>
      <c r="I962" s="116"/>
      <c r="J962" s="116"/>
      <c r="K962" s="116"/>
      <c r="Q962" s="137"/>
      <c r="R962" s="137"/>
      <c r="S962" s="135"/>
      <c r="T962" s="135"/>
      <c r="U962" s="136"/>
      <c r="V962" s="136"/>
      <c r="W962" s="136"/>
      <c r="X962" s="116"/>
      <c r="Y962" s="136"/>
    </row>
    <row r="963" spans="1:25" ht="15.75" customHeight="1">
      <c r="A963" s="116" t="s">
        <v>3650</v>
      </c>
      <c r="C963" s="116"/>
      <c r="D963" s="116"/>
      <c r="E963" s="203" t="s">
        <v>992</v>
      </c>
      <c r="F963" s="121" t="s">
        <v>553</v>
      </c>
      <c r="G963" s="121" t="s">
        <v>553</v>
      </c>
      <c r="H963" s="116"/>
      <c r="I963" s="116"/>
      <c r="J963" s="116"/>
      <c r="K963" s="116"/>
      <c r="Q963" s="137"/>
      <c r="R963" s="137"/>
      <c r="S963" s="135"/>
      <c r="T963" s="135"/>
      <c r="U963" s="136"/>
      <c r="V963" s="136"/>
      <c r="W963" s="136"/>
      <c r="X963" s="116"/>
      <c r="Y963" s="136"/>
    </row>
    <row r="964" spans="1:25" ht="15.75" customHeight="1">
      <c r="A964" s="116" t="s">
        <v>3650</v>
      </c>
      <c r="C964" s="116"/>
      <c r="D964" s="116"/>
      <c r="E964" s="203" t="s">
        <v>993</v>
      </c>
      <c r="F964" s="121" t="s">
        <v>553</v>
      </c>
      <c r="G964" s="121" t="s">
        <v>553</v>
      </c>
      <c r="H964" s="116"/>
      <c r="I964" s="116"/>
      <c r="J964" s="116"/>
      <c r="K964" s="116"/>
      <c r="Q964" s="137"/>
      <c r="R964" s="137"/>
      <c r="S964" s="135"/>
      <c r="T964" s="135"/>
      <c r="U964" s="136"/>
      <c r="V964" s="136"/>
      <c r="W964" s="136"/>
      <c r="X964" s="116"/>
      <c r="Y964" s="136"/>
    </row>
    <row r="965" spans="1:25" ht="15.75" customHeight="1">
      <c r="A965" s="116" t="s">
        <v>3650</v>
      </c>
      <c r="C965" s="116"/>
      <c r="D965" s="116"/>
      <c r="E965" s="203" t="s">
        <v>994</v>
      </c>
      <c r="F965" s="121" t="s">
        <v>553</v>
      </c>
      <c r="G965" s="121" t="s">
        <v>553</v>
      </c>
      <c r="H965" s="116"/>
      <c r="I965" s="116"/>
      <c r="J965" s="116"/>
      <c r="K965" s="116"/>
      <c r="Q965" s="137"/>
      <c r="R965" s="137"/>
      <c r="S965" s="135"/>
      <c r="T965" s="135"/>
      <c r="U965" s="136"/>
      <c r="V965" s="136"/>
      <c r="W965" s="136"/>
      <c r="X965" s="116"/>
      <c r="Y965" s="136"/>
    </row>
    <row r="966" spans="1:25" ht="15.75" customHeight="1">
      <c r="A966" s="116" t="s">
        <v>3650</v>
      </c>
      <c r="C966" s="116"/>
      <c r="D966" s="116"/>
      <c r="E966" s="203" t="s">
        <v>995</v>
      </c>
      <c r="F966" s="121" t="s">
        <v>553</v>
      </c>
      <c r="G966" s="121" t="s">
        <v>553</v>
      </c>
      <c r="H966" s="116"/>
      <c r="I966" s="116"/>
      <c r="J966" s="116"/>
      <c r="K966" s="116"/>
      <c r="Q966" s="137"/>
      <c r="R966" s="137"/>
      <c r="S966" s="135"/>
      <c r="T966" s="135"/>
      <c r="U966" s="136"/>
      <c r="V966" s="136"/>
      <c r="W966" s="136"/>
      <c r="X966" s="116"/>
      <c r="Y966" s="136"/>
    </row>
    <row r="967" spans="1:25" ht="15.75" customHeight="1">
      <c r="A967" s="116" t="s">
        <v>3650</v>
      </c>
      <c r="C967" s="116"/>
      <c r="D967" s="116"/>
      <c r="E967" s="203" t="s">
        <v>996</v>
      </c>
      <c r="F967" s="121" t="s">
        <v>553</v>
      </c>
      <c r="G967" s="121" t="s">
        <v>553</v>
      </c>
      <c r="H967" s="116"/>
      <c r="I967" s="116"/>
      <c r="J967" s="116"/>
      <c r="K967" s="116"/>
      <c r="Q967" s="137"/>
      <c r="R967" s="137"/>
      <c r="S967" s="135"/>
      <c r="T967" s="135"/>
      <c r="U967" s="136"/>
      <c r="V967" s="136"/>
      <c r="W967" s="136"/>
      <c r="X967" s="116"/>
      <c r="Y967" s="136"/>
    </row>
    <row r="968" spans="1:25" ht="15.75" customHeight="1">
      <c r="A968" s="116" t="s">
        <v>3650</v>
      </c>
      <c r="C968" s="116"/>
      <c r="D968" s="116"/>
      <c r="E968" s="203" t="s">
        <v>997</v>
      </c>
      <c r="F968" s="121" t="s">
        <v>553</v>
      </c>
      <c r="G968" s="121" t="s">
        <v>553</v>
      </c>
      <c r="H968" s="116"/>
      <c r="I968" s="116"/>
      <c r="J968" s="116"/>
      <c r="K968" s="116"/>
      <c r="Q968" s="137"/>
      <c r="R968" s="137"/>
      <c r="S968" s="135"/>
      <c r="T968" s="135"/>
      <c r="U968" s="136"/>
      <c r="V968" s="136"/>
      <c r="W968" s="136"/>
      <c r="X968" s="116"/>
      <c r="Y968" s="136"/>
    </row>
    <row r="969" spans="1:25" ht="15.75" customHeight="1">
      <c r="A969" s="116" t="s">
        <v>3650</v>
      </c>
      <c r="C969" s="116"/>
      <c r="D969" s="116"/>
      <c r="E969" s="203" t="s">
        <v>998</v>
      </c>
      <c r="F969" s="121" t="s">
        <v>553</v>
      </c>
      <c r="G969" s="121" t="s">
        <v>553</v>
      </c>
      <c r="H969" s="116"/>
      <c r="I969" s="116"/>
      <c r="J969" s="116"/>
      <c r="K969" s="116"/>
      <c r="Q969" s="137"/>
      <c r="R969" s="137"/>
      <c r="S969" s="135"/>
      <c r="T969" s="135"/>
      <c r="U969" s="136"/>
      <c r="V969" s="136"/>
      <c r="W969" s="136"/>
      <c r="X969" s="116"/>
      <c r="Y969" s="136"/>
    </row>
    <row r="970" spans="1:25" ht="15.75" customHeight="1">
      <c r="A970" s="116" t="s">
        <v>3650</v>
      </c>
      <c r="C970" s="116"/>
      <c r="D970" s="116"/>
      <c r="E970" s="203" t="s">
        <v>999</v>
      </c>
      <c r="F970" s="121" t="s">
        <v>553</v>
      </c>
      <c r="G970" s="121" t="s">
        <v>553</v>
      </c>
      <c r="H970" s="116"/>
      <c r="I970" s="116"/>
      <c r="J970" s="116"/>
      <c r="K970" s="116"/>
      <c r="Q970" s="137"/>
      <c r="R970" s="137"/>
      <c r="S970" s="135"/>
      <c r="T970" s="135"/>
      <c r="U970" s="136"/>
      <c r="V970" s="136"/>
      <c r="W970" s="136"/>
      <c r="X970" s="116"/>
      <c r="Y970" s="136"/>
    </row>
    <row r="971" spans="1:25" ht="15.75" customHeight="1">
      <c r="A971" s="116" t="s">
        <v>3650</v>
      </c>
      <c r="C971" s="116"/>
      <c r="D971" s="116"/>
      <c r="E971" s="203" t="s">
        <v>1000</v>
      </c>
      <c r="F971" s="121" t="s">
        <v>553</v>
      </c>
      <c r="G971" s="121" t="s">
        <v>553</v>
      </c>
      <c r="H971" s="116"/>
      <c r="I971" s="116"/>
      <c r="J971" s="116"/>
      <c r="K971" s="116"/>
      <c r="Q971" s="137"/>
      <c r="R971" s="137"/>
      <c r="S971" s="135"/>
      <c r="T971" s="135"/>
      <c r="U971" s="136"/>
      <c r="V971" s="136"/>
      <c r="W971" s="136"/>
      <c r="X971" s="116"/>
      <c r="Y971" s="136"/>
    </row>
    <row r="972" spans="1:25" ht="15.75" customHeight="1">
      <c r="A972" s="116" t="s">
        <v>3650</v>
      </c>
      <c r="C972" s="116"/>
      <c r="D972" s="116"/>
      <c r="E972" s="203" t="s">
        <v>1001</v>
      </c>
      <c r="F972" s="121" t="s">
        <v>553</v>
      </c>
      <c r="G972" s="121" t="s">
        <v>553</v>
      </c>
      <c r="H972" s="116"/>
      <c r="I972" s="116"/>
      <c r="J972" s="116"/>
      <c r="K972" s="116"/>
      <c r="Q972" s="137"/>
      <c r="R972" s="137"/>
      <c r="S972" s="135"/>
      <c r="T972" s="135"/>
      <c r="U972" s="136"/>
      <c r="V972" s="136"/>
      <c r="W972" s="136"/>
      <c r="X972" s="116"/>
      <c r="Y972" s="136"/>
    </row>
    <row r="973" spans="1:25" ht="15.75" customHeight="1">
      <c r="A973" s="116" t="s">
        <v>3651</v>
      </c>
      <c r="C973" s="116"/>
      <c r="D973" s="116"/>
      <c r="E973" s="203" t="s">
        <v>1002</v>
      </c>
      <c r="F973" s="121" t="s">
        <v>553</v>
      </c>
      <c r="G973" s="121" t="s">
        <v>553</v>
      </c>
      <c r="H973" s="116"/>
      <c r="I973" s="116"/>
      <c r="J973" s="116"/>
      <c r="K973" s="116"/>
      <c r="Q973" s="137"/>
      <c r="R973" s="137"/>
      <c r="S973" s="135"/>
      <c r="T973" s="135"/>
      <c r="U973" s="136"/>
      <c r="V973" s="136"/>
      <c r="W973" s="136"/>
      <c r="X973" s="116"/>
      <c r="Y973" s="136"/>
    </row>
    <row r="974" spans="1:25" ht="15.75" customHeight="1">
      <c r="A974" s="116" t="s">
        <v>3651</v>
      </c>
      <c r="C974" s="116"/>
      <c r="D974" s="116"/>
      <c r="E974" s="203" t="s">
        <v>1003</v>
      </c>
      <c r="F974" s="121" t="s">
        <v>553</v>
      </c>
      <c r="G974" s="121" t="s">
        <v>553</v>
      </c>
      <c r="H974" s="116"/>
      <c r="I974" s="116"/>
      <c r="J974" s="116"/>
      <c r="K974" s="116"/>
      <c r="Q974" s="137"/>
      <c r="R974" s="137"/>
      <c r="S974" s="135"/>
      <c r="T974" s="135"/>
      <c r="U974" s="136"/>
      <c r="V974" s="136"/>
      <c r="W974" s="136"/>
      <c r="X974" s="116"/>
      <c r="Y974" s="136"/>
    </row>
    <row r="975" spans="1:25" ht="15.75" customHeight="1">
      <c r="A975" s="116" t="s">
        <v>3651</v>
      </c>
      <c r="C975" s="116"/>
      <c r="D975" s="116"/>
      <c r="E975" s="203" t="s">
        <v>1004</v>
      </c>
      <c r="F975" s="121" t="s">
        <v>553</v>
      </c>
      <c r="G975" s="121" t="s">
        <v>553</v>
      </c>
      <c r="H975" s="116"/>
      <c r="I975" s="116"/>
      <c r="J975" s="116"/>
      <c r="K975" s="116"/>
      <c r="Q975" s="137"/>
      <c r="R975" s="137"/>
      <c r="S975" s="135"/>
      <c r="T975" s="135"/>
      <c r="U975" s="136"/>
      <c r="V975" s="136"/>
      <c r="W975" s="136"/>
      <c r="X975" s="116"/>
      <c r="Y975" s="136"/>
    </row>
    <row r="976" spans="1:25" ht="15.75" customHeight="1">
      <c r="A976" s="116" t="s">
        <v>3651</v>
      </c>
      <c r="C976" s="116"/>
      <c r="D976" s="116"/>
      <c r="E976" s="203" t="s">
        <v>1005</v>
      </c>
      <c r="F976" s="121" t="s">
        <v>553</v>
      </c>
      <c r="G976" s="121" t="s">
        <v>553</v>
      </c>
      <c r="H976" s="116"/>
      <c r="I976" s="116"/>
      <c r="J976" s="116"/>
      <c r="K976" s="116"/>
      <c r="Q976" s="137"/>
      <c r="R976" s="137"/>
      <c r="S976" s="135"/>
      <c r="T976" s="135"/>
      <c r="U976" s="136"/>
      <c r="V976" s="136"/>
      <c r="W976" s="136"/>
      <c r="X976" s="116"/>
      <c r="Y976" s="136"/>
    </row>
    <row r="977" spans="1:25" ht="15.75" customHeight="1">
      <c r="A977" s="116" t="s">
        <v>3651</v>
      </c>
      <c r="C977" s="116"/>
      <c r="D977" s="116"/>
      <c r="E977" s="203" t="s">
        <v>1006</v>
      </c>
      <c r="F977" s="121" t="s">
        <v>553</v>
      </c>
      <c r="G977" s="121" t="s">
        <v>553</v>
      </c>
      <c r="H977" s="116"/>
      <c r="I977" s="116"/>
      <c r="J977" s="116"/>
      <c r="K977" s="116"/>
      <c r="Q977" s="137"/>
      <c r="R977" s="137"/>
      <c r="S977" s="135"/>
      <c r="T977" s="135"/>
      <c r="U977" s="136"/>
      <c r="V977" s="136"/>
      <c r="W977" s="136"/>
      <c r="X977" s="116"/>
      <c r="Y977" s="136"/>
    </row>
    <row r="978" spans="1:25" ht="15.75" customHeight="1">
      <c r="A978" s="116" t="s">
        <v>3651</v>
      </c>
      <c r="C978" s="116"/>
      <c r="D978" s="116"/>
      <c r="E978" s="203" t="s">
        <v>1007</v>
      </c>
      <c r="F978" s="121" t="s">
        <v>553</v>
      </c>
      <c r="G978" s="121" t="s">
        <v>553</v>
      </c>
      <c r="H978" s="116"/>
      <c r="I978" s="116"/>
      <c r="J978" s="116"/>
      <c r="K978" s="116"/>
      <c r="Q978" s="137"/>
      <c r="R978" s="137"/>
      <c r="S978" s="135"/>
      <c r="T978" s="135"/>
      <c r="U978" s="136"/>
      <c r="V978" s="136"/>
      <c r="W978" s="136"/>
      <c r="X978" s="116"/>
      <c r="Y978" s="136"/>
    </row>
    <row r="979" spans="1:25" ht="15.75" customHeight="1">
      <c r="A979" s="116" t="s">
        <v>3651</v>
      </c>
      <c r="C979" s="116"/>
      <c r="D979" s="116"/>
      <c r="E979" s="203" t="s">
        <v>1008</v>
      </c>
      <c r="F979" s="121" t="s">
        <v>553</v>
      </c>
      <c r="G979" s="121" t="s">
        <v>553</v>
      </c>
      <c r="H979" s="116"/>
      <c r="I979" s="116"/>
      <c r="J979" s="116"/>
      <c r="K979" s="116"/>
      <c r="Q979" s="137"/>
      <c r="R979" s="137"/>
      <c r="S979" s="135"/>
      <c r="T979" s="135"/>
      <c r="U979" s="136"/>
      <c r="V979" s="136"/>
      <c r="W979" s="136"/>
      <c r="X979" s="116"/>
      <c r="Y979" s="136"/>
    </row>
    <row r="980" spans="1:25" ht="15.75" customHeight="1">
      <c r="A980" s="116" t="s">
        <v>3651</v>
      </c>
      <c r="C980" s="116"/>
      <c r="D980" s="116"/>
      <c r="E980" s="203" t="s">
        <v>1009</v>
      </c>
      <c r="F980" s="121" t="s">
        <v>553</v>
      </c>
      <c r="G980" s="121" t="s">
        <v>553</v>
      </c>
      <c r="H980" s="116"/>
      <c r="I980" s="116"/>
      <c r="J980" s="116"/>
      <c r="K980" s="116"/>
      <c r="Q980" s="137"/>
      <c r="R980" s="137"/>
      <c r="S980" s="135"/>
      <c r="T980" s="135"/>
      <c r="U980" s="136"/>
      <c r="V980" s="136"/>
      <c r="W980" s="136"/>
      <c r="X980" s="116"/>
      <c r="Y980" s="136"/>
    </row>
    <row r="981" spans="1:25" ht="15.75" customHeight="1">
      <c r="A981" s="116" t="s">
        <v>3651</v>
      </c>
      <c r="C981" s="116"/>
      <c r="D981" s="116"/>
      <c r="E981" s="203" t="s">
        <v>1010</v>
      </c>
      <c r="F981" s="121" t="s">
        <v>553</v>
      </c>
      <c r="G981" s="121" t="s">
        <v>553</v>
      </c>
      <c r="H981" s="116"/>
      <c r="I981" s="116"/>
      <c r="J981" s="116"/>
      <c r="K981" s="116"/>
      <c r="Q981" s="137"/>
      <c r="R981" s="137"/>
      <c r="S981" s="135"/>
      <c r="T981" s="135"/>
      <c r="U981" s="136"/>
      <c r="V981" s="136"/>
      <c r="W981" s="136"/>
      <c r="X981" s="116"/>
      <c r="Y981" s="136"/>
    </row>
    <row r="982" spans="1:25" ht="15.75" customHeight="1">
      <c r="A982" s="116" t="s">
        <v>3651</v>
      </c>
      <c r="C982" s="116"/>
      <c r="D982" s="116"/>
      <c r="E982" s="203" t="s">
        <v>1011</v>
      </c>
      <c r="F982" s="121" t="s">
        <v>553</v>
      </c>
      <c r="G982" s="121" t="s">
        <v>553</v>
      </c>
      <c r="H982" s="116"/>
      <c r="I982" s="116"/>
      <c r="J982" s="116"/>
      <c r="K982" s="116"/>
      <c r="Q982" s="137"/>
      <c r="R982" s="137"/>
      <c r="S982" s="135"/>
      <c r="T982" s="135"/>
      <c r="U982" s="136"/>
      <c r="V982" s="136"/>
      <c r="W982" s="136"/>
      <c r="X982" s="116"/>
      <c r="Y982" s="136"/>
    </row>
    <row r="983" spans="1:25" ht="15.75" customHeight="1">
      <c r="A983" s="116" t="s">
        <v>3651</v>
      </c>
      <c r="C983" s="116"/>
      <c r="D983" s="116"/>
      <c r="E983" s="203" t="s">
        <v>1012</v>
      </c>
      <c r="F983" s="121" t="s">
        <v>553</v>
      </c>
      <c r="G983" s="121" t="s">
        <v>553</v>
      </c>
      <c r="H983" s="116"/>
      <c r="I983" s="116"/>
      <c r="J983" s="116"/>
      <c r="K983" s="116"/>
      <c r="Q983" s="137"/>
      <c r="R983" s="137"/>
      <c r="S983" s="135"/>
      <c r="T983" s="135"/>
      <c r="U983" s="136"/>
      <c r="V983" s="136"/>
      <c r="W983" s="136"/>
      <c r="X983" s="116"/>
      <c r="Y983" s="136"/>
    </row>
    <row r="984" spans="1:25" ht="15.75" customHeight="1">
      <c r="A984" s="116" t="s">
        <v>3651</v>
      </c>
      <c r="C984" s="116"/>
      <c r="D984" s="116"/>
      <c r="E984" s="203" t="s">
        <v>1013</v>
      </c>
      <c r="F984" s="121" t="s">
        <v>553</v>
      </c>
      <c r="G984" s="121" t="s">
        <v>553</v>
      </c>
      <c r="H984" s="116"/>
      <c r="I984" s="116"/>
      <c r="J984" s="116"/>
      <c r="K984" s="116"/>
      <c r="Q984" s="137"/>
      <c r="R984" s="137"/>
      <c r="S984" s="135"/>
      <c r="T984" s="135"/>
      <c r="U984" s="136"/>
      <c r="V984" s="136"/>
      <c r="W984" s="136"/>
      <c r="X984" s="116"/>
      <c r="Y984" s="136"/>
    </row>
    <row r="985" spans="1:25" ht="15.75" customHeight="1">
      <c r="A985" s="116" t="s">
        <v>3651</v>
      </c>
      <c r="C985" s="116"/>
      <c r="D985" s="116"/>
      <c r="E985" s="203" t="s">
        <v>1014</v>
      </c>
      <c r="F985" s="121" t="s">
        <v>553</v>
      </c>
      <c r="G985" s="121" t="s">
        <v>553</v>
      </c>
      <c r="H985" s="116"/>
      <c r="I985" s="116"/>
      <c r="J985" s="116"/>
      <c r="K985" s="116"/>
      <c r="Q985" s="137"/>
      <c r="R985" s="137"/>
      <c r="S985" s="135"/>
      <c r="T985" s="135"/>
      <c r="U985" s="136"/>
      <c r="V985" s="136"/>
      <c r="W985" s="136"/>
      <c r="X985" s="116"/>
      <c r="Y985" s="136"/>
    </row>
    <row r="986" spans="1:25" ht="15.75" customHeight="1">
      <c r="A986" s="116" t="s">
        <v>3651</v>
      </c>
      <c r="C986" s="116"/>
      <c r="D986" s="116"/>
      <c r="E986" s="203" t="s">
        <v>1015</v>
      </c>
      <c r="F986" s="121" t="s">
        <v>553</v>
      </c>
      <c r="G986" s="121" t="s">
        <v>553</v>
      </c>
      <c r="H986" s="116"/>
      <c r="I986" s="116"/>
      <c r="J986" s="116"/>
      <c r="K986" s="116"/>
      <c r="Q986" s="137"/>
      <c r="R986" s="137"/>
      <c r="S986" s="135"/>
      <c r="T986" s="135"/>
      <c r="U986" s="136"/>
      <c r="V986" s="136"/>
      <c r="W986" s="136"/>
      <c r="X986" s="116"/>
      <c r="Y986" s="136"/>
    </row>
    <row r="987" spans="1:25" ht="15.75" customHeight="1">
      <c r="A987" s="116" t="s">
        <v>3651</v>
      </c>
      <c r="C987" s="116"/>
      <c r="D987" s="116"/>
      <c r="E987" s="203" t="s">
        <v>1016</v>
      </c>
      <c r="F987" s="121" t="s">
        <v>553</v>
      </c>
      <c r="G987" s="121" t="s">
        <v>553</v>
      </c>
      <c r="H987" s="116"/>
      <c r="I987" s="116"/>
      <c r="J987" s="116"/>
      <c r="K987" s="116"/>
      <c r="Q987" s="137"/>
      <c r="R987" s="137"/>
      <c r="S987" s="135"/>
      <c r="T987" s="135"/>
      <c r="U987" s="136"/>
      <c r="V987" s="136"/>
      <c r="W987" s="136"/>
      <c r="X987" s="116"/>
      <c r="Y987" s="136"/>
    </row>
    <row r="988" spans="1:25" ht="15.75" customHeight="1">
      <c r="A988" s="116" t="s">
        <v>3651</v>
      </c>
      <c r="C988" s="116"/>
      <c r="D988" s="116"/>
      <c r="E988" s="203" t="s">
        <v>1017</v>
      </c>
      <c r="F988" s="121" t="s">
        <v>553</v>
      </c>
      <c r="G988" s="121" t="s">
        <v>553</v>
      </c>
      <c r="H988" s="116"/>
      <c r="I988" s="116"/>
      <c r="J988" s="116"/>
      <c r="K988" s="116"/>
      <c r="Q988" s="137"/>
      <c r="R988" s="137"/>
      <c r="S988" s="135"/>
      <c r="T988" s="135"/>
      <c r="U988" s="136"/>
      <c r="V988" s="136"/>
      <c r="W988" s="136"/>
      <c r="X988" s="116"/>
      <c r="Y988" s="136"/>
    </row>
    <row r="989" spans="1:25" ht="15.75" customHeight="1">
      <c r="A989" s="116" t="s">
        <v>3651</v>
      </c>
      <c r="C989" s="116"/>
      <c r="D989" s="116"/>
      <c r="E989" s="203" t="s">
        <v>1018</v>
      </c>
      <c r="F989" s="121" t="s">
        <v>553</v>
      </c>
      <c r="G989" s="121" t="s">
        <v>553</v>
      </c>
      <c r="H989" s="116"/>
      <c r="I989" s="116"/>
      <c r="J989" s="116"/>
      <c r="K989" s="116"/>
      <c r="Q989" s="137"/>
      <c r="R989" s="137"/>
      <c r="S989" s="135"/>
      <c r="T989" s="135"/>
      <c r="U989" s="136"/>
      <c r="V989" s="136"/>
      <c r="W989" s="136"/>
      <c r="X989" s="116"/>
      <c r="Y989" s="136"/>
    </row>
    <row r="990" spans="1:25" ht="15.75" customHeight="1">
      <c r="A990" s="116" t="s">
        <v>3651</v>
      </c>
      <c r="C990" s="116"/>
      <c r="D990" s="116"/>
      <c r="E990" s="203" t="s">
        <v>1019</v>
      </c>
      <c r="F990" s="121" t="s">
        <v>553</v>
      </c>
      <c r="G990" s="121" t="s">
        <v>553</v>
      </c>
      <c r="H990" s="116"/>
      <c r="I990" s="116"/>
      <c r="J990" s="116"/>
      <c r="K990" s="116"/>
      <c r="Q990" s="137"/>
      <c r="R990" s="137"/>
      <c r="S990" s="135"/>
      <c r="T990" s="135"/>
      <c r="U990" s="136"/>
      <c r="V990" s="136"/>
      <c r="W990" s="136"/>
      <c r="X990" s="116"/>
      <c r="Y990" s="136"/>
    </row>
    <row r="991" spans="1:25" ht="15.75" customHeight="1">
      <c r="A991" s="116" t="s">
        <v>3651</v>
      </c>
      <c r="C991" s="116"/>
      <c r="D991" s="116"/>
      <c r="E991" s="203" t="s">
        <v>1020</v>
      </c>
      <c r="F991" s="121" t="s">
        <v>553</v>
      </c>
      <c r="G991" s="121" t="s">
        <v>553</v>
      </c>
      <c r="H991" s="116"/>
      <c r="I991" s="116"/>
      <c r="J991" s="116"/>
      <c r="K991" s="116"/>
      <c r="Q991" s="137"/>
      <c r="R991" s="137"/>
      <c r="S991" s="135"/>
      <c r="T991" s="135"/>
      <c r="U991" s="136"/>
      <c r="V991" s="136"/>
      <c r="W991" s="136"/>
      <c r="X991" s="116"/>
      <c r="Y991" s="136"/>
    </row>
    <row r="992" spans="1:25" ht="15.75" customHeight="1">
      <c r="A992" s="116" t="s">
        <v>3651</v>
      </c>
      <c r="C992" s="116"/>
      <c r="D992" s="116"/>
      <c r="E992" s="203" t="s">
        <v>1021</v>
      </c>
      <c r="F992" s="121" t="s">
        <v>553</v>
      </c>
      <c r="G992" s="121" t="s">
        <v>553</v>
      </c>
      <c r="H992" s="116"/>
      <c r="I992" s="116"/>
      <c r="J992" s="116"/>
      <c r="K992" s="116"/>
      <c r="Q992" s="137"/>
      <c r="R992" s="137"/>
      <c r="S992" s="135"/>
      <c r="T992" s="135"/>
      <c r="U992" s="136"/>
      <c r="V992" s="136"/>
      <c r="W992" s="136"/>
      <c r="X992" s="116"/>
      <c r="Y992" s="136"/>
    </row>
    <row r="993" spans="1:25" ht="15.75" customHeight="1">
      <c r="A993" s="116" t="s">
        <v>3651</v>
      </c>
      <c r="C993" s="116"/>
      <c r="D993" s="116"/>
      <c r="E993" s="203" t="s">
        <v>1022</v>
      </c>
      <c r="F993" s="121" t="s">
        <v>553</v>
      </c>
      <c r="G993" s="121" t="s">
        <v>553</v>
      </c>
      <c r="H993" s="116"/>
      <c r="I993" s="116"/>
      <c r="J993" s="116"/>
      <c r="K993" s="116"/>
      <c r="Q993" s="137"/>
      <c r="R993" s="137"/>
      <c r="S993" s="135"/>
      <c r="T993" s="135"/>
      <c r="U993" s="136"/>
      <c r="V993" s="136"/>
      <c r="W993" s="136"/>
      <c r="X993" s="116"/>
      <c r="Y993" s="136"/>
    </row>
    <row r="994" spans="1:25" ht="15.75" customHeight="1">
      <c r="A994" s="116" t="s">
        <v>3651</v>
      </c>
      <c r="C994" s="116"/>
      <c r="D994" s="116"/>
      <c r="E994" s="203" t="s">
        <v>1023</v>
      </c>
      <c r="F994" s="121" t="s">
        <v>553</v>
      </c>
      <c r="G994" s="121" t="s">
        <v>553</v>
      </c>
      <c r="H994" s="116"/>
      <c r="I994" s="116"/>
      <c r="J994" s="116"/>
      <c r="K994" s="116"/>
      <c r="Q994" s="137"/>
      <c r="R994" s="137"/>
      <c r="S994" s="135"/>
      <c r="T994" s="135"/>
      <c r="U994" s="136"/>
      <c r="V994" s="136"/>
      <c r="W994" s="136"/>
      <c r="X994" s="116"/>
      <c r="Y994" s="136"/>
    </row>
    <row r="995" spans="1:25" ht="15.75" customHeight="1">
      <c r="A995" s="116" t="s">
        <v>3651</v>
      </c>
      <c r="C995" s="116"/>
      <c r="D995" s="116"/>
      <c r="E995" s="203" t="s">
        <v>1024</v>
      </c>
      <c r="F995" s="121" t="s">
        <v>553</v>
      </c>
      <c r="G995" s="121" t="s">
        <v>553</v>
      </c>
      <c r="H995" s="116"/>
      <c r="I995" s="116"/>
      <c r="J995" s="116"/>
      <c r="K995" s="116"/>
      <c r="Q995" s="137"/>
      <c r="R995" s="137"/>
      <c r="S995" s="135"/>
      <c r="T995" s="135"/>
      <c r="U995" s="136"/>
      <c r="V995" s="136"/>
      <c r="W995" s="136"/>
      <c r="X995" s="116"/>
      <c r="Y995" s="136"/>
    </row>
    <row r="996" spans="1:25" ht="15.75" customHeight="1">
      <c r="A996" s="116" t="s">
        <v>3651</v>
      </c>
      <c r="C996" s="116"/>
      <c r="D996" s="116"/>
      <c r="E996" s="203" t="s">
        <v>1025</v>
      </c>
      <c r="F996" s="121" t="s">
        <v>553</v>
      </c>
      <c r="G996" s="121" t="s">
        <v>553</v>
      </c>
      <c r="H996" s="116"/>
      <c r="I996" s="116"/>
      <c r="J996" s="116"/>
      <c r="K996" s="116"/>
      <c r="Q996" s="137"/>
      <c r="R996" s="137"/>
      <c r="S996" s="135"/>
      <c r="T996" s="135"/>
      <c r="U996" s="136"/>
      <c r="V996" s="136"/>
      <c r="W996" s="136"/>
      <c r="X996" s="116"/>
      <c r="Y996" s="136"/>
    </row>
    <row r="997" spans="1:25" ht="15.75" customHeight="1">
      <c r="A997" s="116" t="s">
        <v>3651</v>
      </c>
      <c r="C997" s="116"/>
      <c r="D997" s="116"/>
      <c r="E997" s="203" t="s">
        <v>1026</v>
      </c>
      <c r="F997" s="121" t="s">
        <v>553</v>
      </c>
      <c r="G997" s="121" t="s">
        <v>553</v>
      </c>
      <c r="H997" s="116"/>
      <c r="I997" s="116"/>
      <c r="J997" s="116"/>
      <c r="K997" s="116"/>
      <c r="Q997" s="137"/>
      <c r="R997" s="137"/>
      <c r="S997" s="135"/>
      <c r="T997" s="135"/>
      <c r="U997" s="136"/>
      <c r="V997" s="136"/>
      <c r="W997" s="136"/>
      <c r="X997" s="116"/>
      <c r="Y997" s="136"/>
    </row>
    <row r="998" spans="1:25" ht="15.75" customHeight="1">
      <c r="A998" s="116" t="s">
        <v>3651</v>
      </c>
      <c r="C998" s="116"/>
      <c r="D998" s="116"/>
      <c r="E998" s="203" t="s">
        <v>1027</v>
      </c>
      <c r="F998" s="121" t="s">
        <v>553</v>
      </c>
      <c r="G998" s="121" t="s">
        <v>553</v>
      </c>
      <c r="H998" s="116"/>
      <c r="I998" s="116"/>
      <c r="J998" s="116"/>
      <c r="K998" s="116"/>
      <c r="Q998" s="137"/>
      <c r="R998" s="137"/>
      <c r="S998" s="135"/>
      <c r="T998" s="135"/>
      <c r="U998" s="136"/>
      <c r="V998" s="136"/>
      <c r="W998" s="136"/>
      <c r="X998" s="116"/>
      <c r="Y998" s="136"/>
    </row>
    <row r="999" spans="1:25" ht="15.75" customHeight="1">
      <c r="A999" s="116" t="s">
        <v>3651</v>
      </c>
      <c r="C999" s="116"/>
      <c r="D999" s="116"/>
      <c r="E999" s="203" t="s">
        <v>1028</v>
      </c>
      <c r="F999" s="121" t="s">
        <v>553</v>
      </c>
      <c r="G999" s="121" t="s">
        <v>553</v>
      </c>
      <c r="H999" s="116"/>
      <c r="I999" s="116"/>
      <c r="J999" s="116"/>
      <c r="K999" s="116"/>
      <c r="Q999" s="137"/>
      <c r="R999" s="137"/>
      <c r="S999" s="135"/>
      <c r="T999" s="135"/>
      <c r="U999" s="136"/>
      <c r="V999" s="136"/>
      <c r="W999" s="136"/>
      <c r="X999" s="116"/>
      <c r="Y999" s="136"/>
    </row>
    <row r="1000" spans="1:25" ht="15.75" customHeight="1">
      <c r="A1000" s="116" t="s">
        <v>3651</v>
      </c>
      <c r="C1000" s="116"/>
      <c r="D1000" s="116"/>
      <c r="E1000" s="203" t="s">
        <v>1029</v>
      </c>
      <c r="F1000" s="121" t="s">
        <v>553</v>
      </c>
      <c r="G1000" s="121" t="s">
        <v>553</v>
      </c>
      <c r="H1000" s="116"/>
      <c r="I1000" s="116"/>
      <c r="J1000" s="116"/>
      <c r="K1000" s="116"/>
      <c r="Q1000" s="137"/>
      <c r="R1000" s="137"/>
      <c r="S1000" s="135"/>
      <c r="T1000" s="135"/>
      <c r="U1000" s="136"/>
      <c r="V1000" s="136"/>
      <c r="W1000" s="136"/>
      <c r="X1000" s="116"/>
      <c r="Y1000" s="136"/>
    </row>
    <row r="1001" spans="1:25" ht="15.75" customHeight="1">
      <c r="A1001" s="116" t="s">
        <v>3651</v>
      </c>
      <c r="C1001" s="116"/>
      <c r="D1001" s="116"/>
      <c r="E1001" s="203" t="s">
        <v>1030</v>
      </c>
      <c r="F1001" s="121" t="s">
        <v>553</v>
      </c>
      <c r="G1001" s="121" t="s">
        <v>553</v>
      </c>
      <c r="H1001" s="116"/>
      <c r="I1001" s="116"/>
      <c r="J1001" s="116"/>
      <c r="K1001" s="116"/>
      <c r="Q1001" s="137"/>
      <c r="R1001" s="137"/>
      <c r="S1001" s="135"/>
      <c r="T1001" s="135"/>
      <c r="U1001" s="136"/>
      <c r="V1001" s="136"/>
      <c r="W1001" s="136"/>
      <c r="X1001" s="116"/>
      <c r="Y1001" s="136"/>
    </row>
    <row r="1002" spans="1:25" ht="15.75" customHeight="1">
      <c r="A1002" s="116" t="s">
        <v>3651</v>
      </c>
      <c r="C1002" s="116"/>
      <c r="D1002" s="116"/>
      <c r="E1002" s="203" t="s">
        <v>1031</v>
      </c>
      <c r="F1002" s="121" t="s">
        <v>553</v>
      </c>
      <c r="G1002" s="121" t="s">
        <v>553</v>
      </c>
      <c r="H1002" s="116"/>
      <c r="I1002" s="116"/>
      <c r="J1002" s="116"/>
      <c r="K1002" s="116"/>
      <c r="Q1002" s="137"/>
      <c r="R1002" s="137"/>
      <c r="S1002" s="135"/>
      <c r="T1002" s="135"/>
      <c r="U1002" s="136"/>
      <c r="V1002" s="136"/>
      <c r="W1002" s="136"/>
      <c r="X1002" s="116"/>
      <c r="Y1002" s="136"/>
    </row>
    <row r="1003" spans="1:25" ht="15.75" customHeight="1">
      <c r="A1003" s="116" t="s">
        <v>3651</v>
      </c>
      <c r="C1003" s="116"/>
      <c r="D1003" s="116"/>
      <c r="E1003" s="203" t="s">
        <v>1032</v>
      </c>
      <c r="F1003" s="121" t="s">
        <v>553</v>
      </c>
      <c r="G1003" s="121" t="s">
        <v>553</v>
      </c>
      <c r="H1003" s="116"/>
      <c r="I1003" s="116"/>
      <c r="J1003" s="116"/>
      <c r="K1003" s="116"/>
      <c r="Q1003" s="137"/>
      <c r="R1003" s="137"/>
      <c r="S1003" s="135"/>
      <c r="T1003" s="135"/>
      <c r="U1003" s="136"/>
      <c r="V1003" s="136"/>
      <c r="W1003" s="136"/>
      <c r="X1003" s="116"/>
      <c r="Y1003" s="136"/>
    </row>
    <row r="1004" spans="1:25" ht="15.75" customHeight="1">
      <c r="A1004" s="116" t="s">
        <v>3651</v>
      </c>
      <c r="C1004" s="116"/>
      <c r="D1004" s="116"/>
      <c r="E1004" s="203" t="s">
        <v>1033</v>
      </c>
      <c r="F1004" s="121" t="s">
        <v>553</v>
      </c>
      <c r="G1004" s="121" t="s">
        <v>553</v>
      </c>
      <c r="H1004" s="116"/>
      <c r="I1004" s="116"/>
      <c r="J1004" s="116"/>
      <c r="K1004" s="116"/>
      <c r="Q1004" s="137"/>
      <c r="R1004" s="137"/>
      <c r="S1004" s="135"/>
      <c r="T1004" s="135"/>
      <c r="U1004" s="136"/>
      <c r="V1004" s="136"/>
      <c r="W1004" s="136"/>
      <c r="X1004" s="116"/>
      <c r="Y1004" s="136"/>
    </row>
    <row r="1005" spans="1:25" ht="15.75" customHeight="1">
      <c r="A1005" s="116" t="s">
        <v>3651</v>
      </c>
      <c r="C1005" s="116"/>
      <c r="D1005" s="116"/>
      <c r="E1005" s="203" t="s">
        <v>1034</v>
      </c>
      <c r="F1005" s="121" t="s">
        <v>553</v>
      </c>
      <c r="G1005" s="121" t="s">
        <v>553</v>
      </c>
      <c r="H1005" s="116"/>
      <c r="I1005" s="116"/>
      <c r="J1005" s="116"/>
      <c r="K1005" s="116"/>
      <c r="Q1005" s="137"/>
      <c r="R1005" s="137"/>
      <c r="S1005" s="135"/>
      <c r="T1005" s="135"/>
      <c r="U1005" s="136"/>
      <c r="V1005" s="136"/>
      <c r="W1005" s="136"/>
      <c r="X1005" s="116"/>
      <c r="Y1005" s="136"/>
    </row>
    <row r="1006" spans="1:25" ht="15.75" customHeight="1">
      <c r="A1006" s="116" t="s">
        <v>3651</v>
      </c>
      <c r="C1006" s="116"/>
      <c r="D1006" s="116"/>
      <c r="E1006" s="203" t="s">
        <v>1035</v>
      </c>
      <c r="F1006" s="121" t="s">
        <v>553</v>
      </c>
      <c r="G1006" s="121" t="s">
        <v>553</v>
      </c>
      <c r="H1006" s="116"/>
      <c r="I1006" s="116"/>
      <c r="J1006" s="116"/>
      <c r="K1006" s="116"/>
      <c r="Q1006" s="137"/>
      <c r="R1006" s="137"/>
      <c r="S1006" s="135"/>
      <c r="T1006" s="135"/>
      <c r="U1006" s="136"/>
      <c r="V1006" s="136"/>
      <c r="W1006" s="136"/>
      <c r="X1006" s="116"/>
      <c r="Y1006" s="136"/>
    </row>
    <row r="1007" spans="1:25" ht="15.75" customHeight="1">
      <c r="A1007" s="116" t="s">
        <v>3651</v>
      </c>
      <c r="C1007" s="116"/>
      <c r="D1007" s="116"/>
      <c r="E1007" s="203" t="s">
        <v>1036</v>
      </c>
      <c r="F1007" s="121" t="s">
        <v>553</v>
      </c>
      <c r="G1007" s="121" t="s">
        <v>553</v>
      </c>
      <c r="H1007" s="116"/>
      <c r="I1007" s="116"/>
      <c r="J1007" s="116"/>
      <c r="K1007" s="116"/>
      <c r="Q1007" s="137"/>
      <c r="R1007" s="137"/>
      <c r="S1007" s="135"/>
      <c r="T1007" s="135"/>
      <c r="U1007" s="136"/>
      <c r="V1007" s="136"/>
      <c r="W1007" s="136"/>
      <c r="X1007" s="116"/>
      <c r="Y1007" s="136"/>
    </row>
    <row r="1008" spans="1:25" ht="15.75" customHeight="1">
      <c r="A1008" s="116" t="s">
        <v>3651</v>
      </c>
      <c r="C1008" s="116"/>
      <c r="D1008" s="116"/>
      <c r="E1008" s="203" t="s">
        <v>1037</v>
      </c>
      <c r="F1008" s="121" t="s">
        <v>553</v>
      </c>
      <c r="G1008" s="121" t="s">
        <v>553</v>
      </c>
      <c r="H1008" s="116"/>
      <c r="I1008" s="116"/>
      <c r="J1008" s="116"/>
      <c r="K1008" s="116"/>
      <c r="Q1008" s="137"/>
      <c r="R1008" s="137"/>
      <c r="S1008" s="135"/>
      <c r="T1008" s="135"/>
      <c r="U1008" s="136"/>
      <c r="V1008" s="136"/>
      <c r="W1008" s="136"/>
      <c r="X1008" s="116"/>
      <c r="Y1008" s="136"/>
    </row>
    <row r="1009" spans="1:25" ht="15.75" customHeight="1">
      <c r="A1009" s="116" t="s">
        <v>3651</v>
      </c>
      <c r="C1009" s="116"/>
      <c r="D1009" s="116"/>
      <c r="E1009" s="203" t="s">
        <v>1038</v>
      </c>
      <c r="F1009" s="121" t="s">
        <v>553</v>
      </c>
      <c r="G1009" s="121" t="s">
        <v>553</v>
      </c>
      <c r="H1009" s="116"/>
      <c r="I1009" s="116"/>
      <c r="J1009" s="116"/>
      <c r="K1009" s="116"/>
      <c r="Q1009" s="137"/>
      <c r="R1009" s="137"/>
      <c r="S1009" s="135"/>
      <c r="T1009" s="135"/>
      <c r="U1009" s="136"/>
      <c r="V1009" s="136"/>
      <c r="W1009" s="136"/>
      <c r="X1009" s="116"/>
      <c r="Y1009" s="136"/>
    </row>
    <row r="1010" spans="1:25" ht="15.75" customHeight="1">
      <c r="A1010" s="116" t="s">
        <v>3651</v>
      </c>
      <c r="C1010" s="116"/>
      <c r="D1010" s="116"/>
      <c r="E1010" s="203" t="s">
        <v>1039</v>
      </c>
      <c r="F1010" s="121" t="s">
        <v>553</v>
      </c>
      <c r="G1010" s="121" t="s">
        <v>553</v>
      </c>
      <c r="H1010" s="116"/>
      <c r="I1010" s="116"/>
      <c r="J1010" s="116"/>
      <c r="K1010" s="116"/>
      <c r="Q1010" s="137"/>
      <c r="R1010" s="137"/>
      <c r="S1010" s="135"/>
      <c r="T1010" s="135"/>
      <c r="U1010" s="136"/>
      <c r="V1010" s="136"/>
      <c r="W1010" s="136"/>
      <c r="X1010" s="116"/>
      <c r="Y1010" s="136"/>
    </row>
    <row r="1011" spans="1:25" ht="15.75" customHeight="1">
      <c r="A1011" s="116" t="s">
        <v>3651</v>
      </c>
      <c r="C1011" s="116"/>
      <c r="D1011" s="116"/>
      <c r="E1011" s="203" t="s">
        <v>1040</v>
      </c>
      <c r="F1011" s="121" t="s">
        <v>553</v>
      </c>
      <c r="G1011" s="121" t="s">
        <v>553</v>
      </c>
      <c r="H1011" s="116"/>
      <c r="I1011" s="116"/>
      <c r="J1011" s="116"/>
      <c r="K1011" s="116"/>
      <c r="Q1011" s="137"/>
      <c r="R1011" s="137"/>
      <c r="S1011" s="135"/>
      <c r="T1011" s="135"/>
      <c r="U1011" s="136"/>
      <c r="V1011" s="136"/>
      <c r="W1011" s="136"/>
      <c r="X1011" s="116"/>
      <c r="Y1011" s="136"/>
    </row>
    <row r="1012" spans="1:25" ht="15.75" customHeight="1">
      <c r="A1012" s="116" t="s">
        <v>3651</v>
      </c>
      <c r="C1012" s="116"/>
      <c r="D1012" s="116"/>
      <c r="E1012" s="203" t="s">
        <v>1041</v>
      </c>
      <c r="F1012" s="121" t="s">
        <v>553</v>
      </c>
      <c r="G1012" s="121" t="s">
        <v>553</v>
      </c>
      <c r="H1012" s="116"/>
      <c r="I1012" s="116"/>
      <c r="J1012" s="116"/>
      <c r="K1012" s="116"/>
      <c r="Q1012" s="137"/>
      <c r="R1012" s="137"/>
      <c r="S1012" s="135"/>
      <c r="T1012" s="135"/>
      <c r="U1012" s="136"/>
      <c r="V1012" s="136"/>
      <c r="W1012" s="136"/>
      <c r="X1012" s="116"/>
      <c r="Y1012" s="136"/>
    </row>
    <row r="1013" spans="1:25" ht="15.75" customHeight="1">
      <c r="A1013" s="116" t="s">
        <v>3651</v>
      </c>
      <c r="C1013" s="116"/>
      <c r="D1013" s="116"/>
      <c r="E1013" s="203" t="s">
        <v>1042</v>
      </c>
      <c r="F1013" s="121" t="s">
        <v>553</v>
      </c>
      <c r="G1013" s="121" t="s">
        <v>553</v>
      </c>
      <c r="H1013" s="116"/>
      <c r="I1013" s="116"/>
      <c r="J1013" s="116"/>
      <c r="K1013" s="116"/>
      <c r="Q1013" s="137"/>
      <c r="R1013" s="137"/>
      <c r="S1013" s="135"/>
      <c r="T1013" s="135"/>
      <c r="U1013" s="136"/>
      <c r="V1013" s="136"/>
      <c r="W1013" s="136"/>
      <c r="X1013" s="116"/>
      <c r="Y1013" s="136"/>
    </row>
    <row r="1014" spans="1:25" ht="15.75" customHeight="1">
      <c r="A1014" s="116" t="s">
        <v>3651</v>
      </c>
      <c r="C1014" s="116"/>
      <c r="D1014" s="116"/>
      <c r="E1014" s="203" t="s">
        <v>1043</v>
      </c>
      <c r="F1014" s="121" t="s">
        <v>553</v>
      </c>
      <c r="G1014" s="121" t="s">
        <v>553</v>
      </c>
      <c r="H1014" s="116"/>
      <c r="I1014" s="116"/>
      <c r="J1014" s="116"/>
      <c r="K1014" s="116"/>
      <c r="Q1014" s="137"/>
      <c r="R1014" s="137"/>
      <c r="S1014" s="135"/>
      <c r="T1014" s="135"/>
      <c r="U1014" s="136"/>
      <c r="V1014" s="136"/>
      <c r="W1014" s="136"/>
      <c r="X1014" s="116"/>
      <c r="Y1014" s="136"/>
    </row>
    <row r="1015" spans="1:25" ht="15.75" customHeight="1">
      <c r="A1015" s="116" t="s">
        <v>3651</v>
      </c>
      <c r="C1015" s="116"/>
      <c r="D1015" s="116"/>
      <c r="E1015" s="203" t="s">
        <v>1044</v>
      </c>
      <c r="F1015" s="121" t="s">
        <v>553</v>
      </c>
      <c r="G1015" s="121" t="s">
        <v>553</v>
      </c>
      <c r="H1015" s="116"/>
      <c r="I1015" s="116"/>
      <c r="J1015" s="116"/>
      <c r="K1015" s="116"/>
      <c r="Q1015" s="137"/>
      <c r="R1015" s="137"/>
      <c r="S1015" s="135"/>
      <c r="T1015" s="135"/>
      <c r="U1015" s="136"/>
      <c r="V1015" s="136"/>
      <c r="W1015" s="136"/>
      <c r="X1015" s="116"/>
      <c r="Y1015" s="136"/>
    </row>
    <row r="1016" spans="1:25" ht="15.75" customHeight="1">
      <c r="A1016" s="116" t="s">
        <v>3651</v>
      </c>
      <c r="C1016" s="116"/>
      <c r="D1016" s="116"/>
      <c r="E1016" s="203" t="s">
        <v>1045</v>
      </c>
      <c r="F1016" s="121" t="s">
        <v>553</v>
      </c>
      <c r="G1016" s="121" t="s">
        <v>553</v>
      </c>
      <c r="H1016" s="116"/>
      <c r="I1016" s="116"/>
      <c r="J1016" s="116"/>
      <c r="K1016" s="116"/>
      <c r="Q1016" s="137"/>
      <c r="R1016" s="137"/>
      <c r="S1016" s="135"/>
      <c r="T1016" s="135"/>
      <c r="U1016" s="136"/>
      <c r="V1016" s="136"/>
      <c r="W1016" s="136"/>
      <c r="X1016" s="116"/>
      <c r="Y1016" s="136"/>
    </row>
    <row r="1017" spans="1:25" ht="15.75" customHeight="1">
      <c r="A1017" s="116" t="s">
        <v>3651</v>
      </c>
      <c r="C1017" s="116"/>
      <c r="D1017" s="116"/>
      <c r="E1017" s="203" t="s">
        <v>1046</v>
      </c>
      <c r="F1017" s="121" t="s">
        <v>553</v>
      </c>
      <c r="G1017" s="121" t="s">
        <v>553</v>
      </c>
      <c r="H1017" s="116"/>
      <c r="I1017" s="116"/>
      <c r="J1017" s="116"/>
      <c r="K1017" s="116"/>
      <c r="Q1017" s="137"/>
      <c r="R1017" s="137"/>
      <c r="S1017" s="135"/>
      <c r="T1017" s="135"/>
      <c r="U1017" s="136"/>
      <c r="V1017" s="136"/>
      <c r="W1017" s="136"/>
      <c r="X1017" s="116"/>
      <c r="Y1017" s="136"/>
    </row>
    <row r="1018" spans="1:25" ht="15.75" customHeight="1">
      <c r="A1018" s="116" t="s">
        <v>3651</v>
      </c>
      <c r="C1018" s="116"/>
      <c r="D1018" s="116"/>
      <c r="E1018" s="203" t="s">
        <v>1047</v>
      </c>
      <c r="F1018" s="121" t="s">
        <v>553</v>
      </c>
      <c r="G1018" s="121" t="s">
        <v>553</v>
      </c>
      <c r="H1018" s="116"/>
      <c r="I1018" s="116"/>
      <c r="J1018" s="116"/>
      <c r="K1018" s="116"/>
      <c r="Q1018" s="137"/>
      <c r="R1018" s="137"/>
      <c r="S1018" s="135"/>
      <c r="T1018" s="135"/>
      <c r="U1018" s="136"/>
      <c r="V1018" s="136"/>
      <c r="W1018" s="136"/>
      <c r="X1018" s="116"/>
      <c r="Y1018" s="136"/>
    </row>
    <row r="1019" spans="1:25" ht="15.75" customHeight="1">
      <c r="A1019" s="116" t="s">
        <v>3651</v>
      </c>
      <c r="C1019" s="116"/>
      <c r="D1019" s="116"/>
      <c r="E1019" s="203" t="s">
        <v>1048</v>
      </c>
      <c r="F1019" s="121" t="s">
        <v>553</v>
      </c>
      <c r="G1019" s="121" t="s">
        <v>553</v>
      </c>
      <c r="H1019" s="116"/>
      <c r="I1019" s="116"/>
      <c r="J1019" s="116"/>
      <c r="K1019" s="116"/>
      <c r="Q1019" s="137"/>
      <c r="R1019" s="137"/>
      <c r="S1019" s="135"/>
      <c r="T1019" s="135"/>
      <c r="U1019" s="136"/>
      <c r="V1019" s="136"/>
      <c r="W1019" s="136"/>
      <c r="X1019" s="116"/>
      <c r="Y1019" s="136"/>
    </row>
    <row r="1020" spans="1:25" ht="15.75" customHeight="1">
      <c r="A1020" s="116" t="s">
        <v>3651</v>
      </c>
      <c r="C1020" s="116"/>
      <c r="D1020" s="116"/>
      <c r="E1020" s="203" t="s">
        <v>1049</v>
      </c>
      <c r="F1020" s="121" t="s">
        <v>553</v>
      </c>
      <c r="G1020" s="121" t="s">
        <v>553</v>
      </c>
      <c r="H1020" s="116"/>
      <c r="I1020" s="116"/>
      <c r="J1020" s="116"/>
      <c r="K1020" s="116"/>
      <c r="Q1020" s="137"/>
      <c r="R1020" s="137"/>
      <c r="S1020" s="135"/>
      <c r="T1020" s="135"/>
      <c r="U1020" s="136"/>
      <c r="V1020" s="136"/>
      <c r="W1020" s="136"/>
      <c r="X1020" s="116"/>
      <c r="Y1020" s="136"/>
    </row>
    <row r="1021" spans="1:25" ht="15.75" customHeight="1">
      <c r="A1021" s="116" t="s">
        <v>3651</v>
      </c>
      <c r="C1021" s="116"/>
      <c r="D1021" s="116"/>
      <c r="E1021" s="203" t="s">
        <v>1050</v>
      </c>
      <c r="F1021" s="121" t="s">
        <v>553</v>
      </c>
      <c r="G1021" s="121" t="s">
        <v>553</v>
      </c>
      <c r="H1021" s="116"/>
      <c r="I1021" s="116"/>
      <c r="J1021" s="116"/>
      <c r="K1021" s="116"/>
      <c r="Q1021" s="137"/>
      <c r="R1021" s="137"/>
      <c r="S1021" s="135"/>
      <c r="T1021" s="135"/>
      <c r="U1021" s="136"/>
      <c r="V1021" s="136"/>
      <c r="W1021" s="136"/>
      <c r="X1021" s="116"/>
      <c r="Y1021" s="136"/>
    </row>
    <row r="1022" spans="1:25" ht="15.75" customHeight="1">
      <c r="A1022" s="116" t="s">
        <v>3651</v>
      </c>
      <c r="C1022" s="116"/>
      <c r="D1022" s="116"/>
      <c r="E1022" s="203" t="s">
        <v>1051</v>
      </c>
      <c r="F1022" s="121" t="s">
        <v>553</v>
      </c>
      <c r="G1022" s="121" t="s">
        <v>553</v>
      </c>
      <c r="H1022" s="116"/>
      <c r="I1022" s="116"/>
      <c r="J1022" s="116"/>
      <c r="K1022" s="116"/>
      <c r="Q1022" s="137"/>
      <c r="R1022" s="137"/>
      <c r="S1022" s="135"/>
      <c r="T1022" s="135"/>
      <c r="U1022" s="136"/>
      <c r="V1022" s="136"/>
      <c r="W1022" s="136"/>
      <c r="X1022" s="116"/>
      <c r="Y1022" s="136"/>
    </row>
    <row r="1023" spans="1:25" ht="15.75" customHeight="1">
      <c r="A1023" s="116" t="s">
        <v>3651</v>
      </c>
      <c r="C1023" s="116"/>
      <c r="D1023" s="116"/>
      <c r="E1023" s="203" t="s">
        <v>1052</v>
      </c>
      <c r="F1023" s="121" t="s">
        <v>553</v>
      </c>
      <c r="G1023" s="121" t="s">
        <v>553</v>
      </c>
      <c r="H1023" s="116"/>
      <c r="I1023" s="116"/>
      <c r="J1023" s="116"/>
      <c r="K1023" s="116"/>
      <c r="Q1023" s="137"/>
      <c r="R1023" s="137"/>
      <c r="S1023" s="135"/>
      <c r="T1023" s="135"/>
      <c r="U1023" s="136"/>
      <c r="V1023" s="136"/>
      <c r="W1023" s="136"/>
      <c r="X1023" s="116"/>
      <c r="Y1023" s="136"/>
    </row>
    <row r="1024" spans="1:25" ht="15.75" customHeight="1">
      <c r="A1024" s="116" t="s">
        <v>3651</v>
      </c>
      <c r="C1024" s="116"/>
      <c r="D1024" s="116"/>
      <c r="E1024" s="203" t="s">
        <v>1053</v>
      </c>
      <c r="F1024" s="121" t="s">
        <v>553</v>
      </c>
      <c r="G1024" s="121" t="s">
        <v>553</v>
      </c>
      <c r="H1024" s="116"/>
      <c r="I1024" s="116"/>
      <c r="J1024" s="116"/>
      <c r="K1024" s="116"/>
      <c r="Q1024" s="137"/>
      <c r="R1024" s="137"/>
      <c r="S1024" s="135"/>
      <c r="T1024" s="135"/>
      <c r="U1024" s="136"/>
      <c r="V1024" s="136"/>
      <c r="W1024" s="136"/>
      <c r="X1024" s="116"/>
      <c r="Y1024" s="136"/>
    </row>
    <row r="1025" spans="1:25" ht="15.75" customHeight="1">
      <c r="A1025" s="116" t="s">
        <v>3651</v>
      </c>
      <c r="C1025" s="116"/>
      <c r="D1025" s="116"/>
      <c r="E1025" s="203" t="s">
        <v>1054</v>
      </c>
      <c r="F1025" s="121" t="s">
        <v>553</v>
      </c>
      <c r="G1025" s="121" t="s">
        <v>553</v>
      </c>
      <c r="H1025" s="116"/>
      <c r="I1025" s="116"/>
      <c r="J1025" s="116"/>
      <c r="K1025" s="116"/>
      <c r="Q1025" s="137"/>
      <c r="R1025" s="137"/>
      <c r="S1025" s="135"/>
      <c r="T1025" s="135"/>
      <c r="U1025" s="136"/>
      <c r="V1025" s="136"/>
      <c r="W1025" s="136"/>
      <c r="X1025" s="116"/>
      <c r="Y1025" s="136"/>
    </row>
    <row r="1026" spans="1:25" ht="15.75" customHeight="1">
      <c r="A1026" s="116" t="s">
        <v>3651</v>
      </c>
      <c r="C1026" s="116"/>
      <c r="D1026" s="116"/>
      <c r="E1026" s="203" t="s">
        <v>1055</v>
      </c>
      <c r="F1026" s="121" t="s">
        <v>553</v>
      </c>
      <c r="G1026" s="121" t="s">
        <v>553</v>
      </c>
      <c r="H1026" s="116"/>
      <c r="I1026" s="116"/>
      <c r="J1026" s="116"/>
      <c r="K1026" s="116"/>
      <c r="Q1026" s="137"/>
      <c r="R1026" s="137"/>
      <c r="S1026" s="135"/>
      <c r="T1026" s="135"/>
      <c r="U1026" s="136"/>
      <c r="V1026" s="136"/>
      <c r="W1026" s="136"/>
      <c r="X1026" s="116"/>
      <c r="Y1026" s="136"/>
    </row>
    <row r="1027" spans="1:25" ht="15.75" customHeight="1">
      <c r="A1027" s="116" t="s">
        <v>3651</v>
      </c>
      <c r="C1027" s="116"/>
      <c r="D1027" s="116"/>
      <c r="E1027" s="203" t="s">
        <v>1056</v>
      </c>
      <c r="F1027" s="121" t="s">
        <v>553</v>
      </c>
      <c r="G1027" s="121" t="s">
        <v>553</v>
      </c>
      <c r="H1027" s="116"/>
      <c r="I1027" s="116"/>
      <c r="J1027" s="116"/>
      <c r="K1027" s="116"/>
      <c r="Q1027" s="137"/>
      <c r="R1027" s="137"/>
      <c r="S1027" s="135"/>
      <c r="T1027" s="135"/>
      <c r="U1027" s="136"/>
      <c r="V1027" s="136"/>
      <c r="W1027" s="136"/>
      <c r="X1027" s="116"/>
      <c r="Y1027" s="136"/>
    </row>
    <row r="1028" spans="1:25" ht="15.75" customHeight="1">
      <c r="A1028" s="116" t="s">
        <v>3651</v>
      </c>
      <c r="C1028" s="116"/>
      <c r="D1028" s="116"/>
      <c r="E1028" s="203" t="s">
        <v>1057</v>
      </c>
      <c r="F1028" s="121" t="s">
        <v>553</v>
      </c>
      <c r="G1028" s="121" t="s">
        <v>553</v>
      </c>
      <c r="H1028" s="116"/>
      <c r="I1028" s="116"/>
      <c r="J1028" s="116"/>
      <c r="K1028" s="116"/>
      <c r="Q1028" s="137"/>
      <c r="R1028" s="137"/>
      <c r="S1028" s="135"/>
      <c r="T1028" s="135"/>
      <c r="U1028" s="136"/>
      <c r="V1028" s="136"/>
      <c r="W1028" s="136"/>
      <c r="X1028" s="116"/>
      <c r="Y1028" s="136"/>
    </row>
    <row r="1029" spans="1:25" ht="15.75" customHeight="1">
      <c r="A1029" s="116" t="s">
        <v>3651</v>
      </c>
      <c r="C1029" s="116"/>
      <c r="D1029" s="116"/>
      <c r="E1029" s="203" t="s">
        <v>1058</v>
      </c>
      <c r="F1029" s="121" t="s">
        <v>553</v>
      </c>
      <c r="G1029" s="121" t="s">
        <v>553</v>
      </c>
      <c r="H1029" s="116"/>
      <c r="I1029" s="116"/>
      <c r="J1029" s="116"/>
      <c r="K1029" s="116"/>
      <c r="Q1029" s="137"/>
      <c r="R1029" s="137"/>
      <c r="S1029" s="135"/>
      <c r="T1029" s="135"/>
      <c r="U1029" s="136"/>
      <c r="V1029" s="136"/>
      <c r="W1029" s="136"/>
      <c r="X1029" s="116"/>
      <c r="Y1029" s="136"/>
    </row>
    <row r="1030" spans="1:25" ht="15.75" customHeight="1">
      <c r="A1030" s="116" t="s">
        <v>3651</v>
      </c>
      <c r="C1030" s="116"/>
      <c r="D1030" s="116"/>
      <c r="E1030" s="203" t="s">
        <v>1059</v>
      </c>
      <c r="F1030" s="121" t="s">
        <v>553</v>
      </c>
      <c r="G1030" s="121" t="s">
        <v>553</v>
      </c>
      <c r="H1030" s="116"/>
      <c r="I1030" s="116"/>
      <c r="J1030" s="116"/>
      <c r="K1030" s="116"/>
      <c r="Q1030" s="137"/>
      <c r="R1030" s="137"/>
      <c r="S1030" s="135"/>
      <c r="T1030" s="135"/>
      <c r="U1030" s="136"/>
      <c r="V1030" s="136"/>
      <c r="W1030" s="136"/>
      <c r="X1030" s="116"/>
      <c r="Y1030" s="136"/>
    </row>
    <row r="1031" spans="1:25" ht="15.75" customHeight="1">
      <c r="A1031" s="116" t="s">
        <v>3651</v>
      </c>
      <c r="C1031" s="116"/>
      <c r="D1031" s="116"/>
      <c r="E1031" s="203" t="s">
        <v>1060</v>
      </c>
      <c r="F1031" s="121" t="s">
        <v>553</v>
      </c>
      <c r="G1031" s="121" t="s">
        <v>553</v>
      </c>
      <c r="H1031" s="116"/>
      <c r="I1031" s="116"/>
      <c r="J1031" s="116"/>
      <c r="K1031" s="116"/>
      <c r="Q1031" s="137"/>
      <c r="R1031" s="137"/>
      <c r="S1031" s="135"/>
      <c r="T1031" s="135"/>
      <c r="U1031" s="136"/>
      <c r="V1031" s="136"/>
      <c r="W1031" s="136"/>
      <c r="X1031" s="116"/>
      <c r="Y1031" s="136"/>
    </row>
    <row r="1032" spans="1:25" ht="15.75" customHeight="1">
      <c r="A1032" s="116" t="s">
        <v>3651</v>
      </c>
      <c r="C1032" s="116"/>
      <c r="D1032" s="116"/>
      <c r="E1032" s="203" t="s">
        <v>1061</v>
      </c>
      <c r="F1032" s="121" t="s">
        <v>553</v>
      </c>
      <c r="G1032" s="121" t="s">
        <v>553</v>
      </c>
      <c r="H1032" s="116"/>
      <c r="I1032" s="116"/>
      <c r="J1032" s="116"/>
      <c r="K1032" s="116"/>
      <c r="Q1032" s="137"/>
      <c r="R1032" s="137"/>
      <c r="S1032" s="135"/>
      <c r="T1032" s="135"/>
      <c r="U1032" s="136"/>
      <c r="V1032" s="136"/>
      <c r="W1032" s="136"/>
      <c r="X1032" s="116"/>
      <c r="Y1032" s="136"/>
    </row>
    <row r="1033" spans="1:25" ht="15.75" customHeight="1">
      <c r="A1033" s="116" t="s">
        <v>3651</v>
      </c>
      <c r="C1033" s="116"/>
      <c r="D1033" s="116"/>
      <c r="E1033" s="203" t="s">
        <v>1062</v>
      </c>
      <c r="F1033" s="121" t="s">
        <v>553</v>
      </c>
      <c r="G1033" s="121" t="s">
        <v>553</v>
      </c>
      <c r="H1033" s="116"/>
      <c r="I1033" s="116"/>
      <c r="J1033" s="116"/>
      <c r="K1033" s="116"/>
      <c r="Q1033" s="137"/>
      <c r="R1033" s="137"/>
      <c r="S1033" s="135"/>
      <c r="T1033" s="135"/>
      <c r="U1033" s="136"/>
      <c r="V1033" s="136"/>
      <c r="W1033" s="136"/>
      <c r="X1033" s="116"/>
      <c r="Y1033" s="136"/>
    </row>
    <row r="1034" spans="1:25" ht="15.75" customHeight="1">
      <c r="A1034" s="116" t="s">
        <v>3651</v>
      </c>
      <c r="C1034" s="116"/>
      <c r="D1034" s="116"/>
      <c r="E1034" s="203" t="s">
        <v>1063</v>
      </c>
      <c r="F1034" s="121" t="s">
        <v>553</v>
      </c>
      <c r="G1034" s="121" t="s">
        <v>553</v>
      </c>
      <c r="H1034" s="116"/>
      <c r="I1034" s="116"/>
      <c r="J1034" s="116"/>
      <c r="K1034" s="116"/>
      <c r="Q1034" s="137"/>
      <c r="R1034" s="137"/>
      <c r="S1034" s="135"/>
      <c r="T1034" s="135"/>
      <c r="U1034" s="136"/>
      <c r="V1034" s="136"/>
      <c r="W1034" s="136"/>
      <c r="X1034" s="116"/>
      <c r="Y1034" s="136"/>
    </row>
    <row r="1035" spans="1:25" ht="15.75" customHeight="1">
      <c r="A1035" s="116" t="s">
        <v>3651</v>
      </c>
      <c r="C1035" s="116"/>
      <c r="D1035" s="116"/>
      <c r="E1035" s="203" t="s">
        <v>1064</v>
      </c>
      <c r="F1035" s="121" t="s">
        <v>553</v>
      </c>
      <c r="G1035" s="121" t="s">
        <v>553</v>
      </c>
      <c r="H1035" s="116"/>
      <c r="I1035" s="116"/>
      <c r="J1035" s="116"/>
      <c r="K1035" s="116"/>
      <c r="Q1035" s="137"/>
      <c r="R1035" s="137"/>
      <c r="S1035" s="135"/>
      <c r="T1035" s="135"/>
      <c r="U1035" s="136"/>
      <c r="V1035" s="136"/>
      <c r="W1035" s="136"/>
      <c r="X1035" s="116"/>
      <c r="Y1035" s="136"/>
    </row>
    <row r="1036" spans="1:25" ht="15.75" customHeight="1">
      <c r="A1036" s="116" t="s">
        <v>3651</v>
      </c>
      <c r="C1036" s="116"/>
      <c r="D1036" s="116"/>
      <c r="E1036" s="203" t="s">
        <v>1065</v>
      </c>
      <c r="F1036" s="121" t="s">
        <v>553</v>
      </c>
      <c r="G1036" s="121" t="s">
        <v>553</v>
      </c>
      <c r="H1036" s="116"/>
      <c r="I1036" s="116"/>
      <c r="J1036" s="116"/>
      <c r="K1036" s="116"/>
      <c r="Q1036" s="137"/>
      <c r="R1036" s="137"/>
      <c r="S1036" s="135"/>
      <c r="T1036" s="135"/>
      <c r="U1036" s="136"/>
      <c r="V1036" s="136"/>
      <c r="W1036" s="136"/>
      <c r="X1036" s="116"/>
      <c r="Y1036" s="136"/>
    </row>
    <row r="1037" spans="1:25" ht="15.75" customHeight="1">
      <c r="A1037" s="116" t="s">
        <v>3651</v>
      </c>
      <c r="C1037" s="116"/>
      <c r="D1037" s="116"/>
      <c r="E1037" s="203" t="s">
        <v>1066</v>
      </c>
      <c r="F1037" s="121" t="s">
        <v>553</v>
      </c>
      <c r="G1037" s="121" t="s">
        <v>553</v>
      </c>
      <c r="H1037" s="116"/>
      <c r="I1037" s="116"/>
      <c r="J1037" s="116"/>
      <c r="K1037" s="116"/>
      <c r="Q1037" s="137"/>
      <c r="R1037" s="137"/>
      <c r="S1037" s="135"/>
      <c r="T1037" s="135"/>
      <c r="U1037" s="136"/>
      <c r="V1037" s="136"/>
      <c r="W1037" s="136"/>
      <c r="X1037" s="116"/>
      <c r="Y1037" s="136"/>
    </row>
    <row r="1038" spans="1:25" ht="15.75" customHeight="1">
      <c r="A1038" s="116" t="s">
        <v>3651</v>
      </c>
      <c r="C1038" s="116"/>
      <c r="D1038" s="116"/>
      <c r="E1038" s="203" t="s">
        <v>1067</v>
      </c>
      <c r="F1038" s="121" t="s">
        <v>553</v>
      </c>
      <c r="G1038" s="121" t="s">
        <v>553</v>
      </c>
      <c r="H1038" s="116"/>
      <c r="I1038" s="116"/>
      <c r="J1038" s="116"/>
      <c r="K1038" s="116"/>
      <c r="Q1038" s="137"/>
      <c r="R1038" s="137"/>
      <c r="S1038" s="135"/>
      <c r="T1038" s="135"/>
      <c r="U1038" s="136"/>
      <c r="V1038" s="136"/>
      <c r="W1038" s="136"/>
      <c r="X1038" s="116"/>
      <c r="Y1038" s="136"/>
    </row>
    <row r="1039" spans="1:25" ht="15.75" customHeight="1">
      <c r="A1039" s="116" t="s">
        <v>3651</v>
      </c>
      <c r="C1039" s="116"/>
      <c r="D1039" s="116"/>
      <c r="E1039" s="203" t="s">
        <v>1068</v>
      </c>
      <c r="F1039" s="121" t="s">
        <v>553</v>
      </c>
      <c r="G1039" s="121" t="s">
        <v>553</v>
      </c>
      <c r="H1039" s="116"/>
      <c r="I1039" s="116"/>
      <c r="J1039" s="116"/>
      <c r="K1039" s="116"/>
      <c r="Q1039" s="137"/>
      <c r="R1039" s="137"/>
      <c r="S1039" s="135"/>
      <c r="T1039" s="135"/>
      <c r="U1039" s="136"/>
      <c r="V1039" s="136"/>
      <c r="W1039" s="136"/>
      <c r="X1039" s="116"/>
      <c r="Y1039" s="136"/>
    </row>
    <row r="1040" spans="1:25" ht="15.75" customHeight="1">
      <c r="A1040" s="116" t="s">
        <v>3651</v>
      </c>
      <c r="C1040" s="116"/>
      <c r="D1040" s="116"/>
      <c r="E1040" s="203" t="s">
        <v>1069</v>
      </c>
      <c r="F1040" s="121" t="s">
        <v>553</v>
      </c>
      <c r="G1040" s="121" t="s">
        <v>553</v>
      </c>
      <c r="H1040" s="116"/>
      <c r="I1040" s="116"/>
      <c r="J1040" s="116"/>
      <c r="K1040" s="116"/>
      <c r="Q1040" s="137"/>
      <c r="R1040" s="137"/>
      <c r="S1040" s="135"/>
      <c r="T1040" s="135"/>
      <c r="U1040" s="136"/>
      <c r="V1040" s="136"/>
      <c r="W1040" s="136"/>
      <c r="X1040" s="116"/>
      <c r="Y1040" s="136"/>
    </row>
    <row r="1041" spans="1:25" ht="15.75" customHeight="1">
      <c r="A1041" s="116" t="s">
        <v>3651</v>
      </c>
      <c r="C1041" s="116"/>
      <c r="D1041" s="116"/>
      <c r="E1041" s="203" t="s">
        <v>1070</v>
      </c>
      <c r="F1041" s="121" t="s">
        <v>553</v>
      </c>
      <c r="G1041" s="121" t="s">
        <v>553</v>
      </c>
      <c r="H1041" s="116"/>
      <c r="I1041" s="116"/>
      <c r="J1041" s="116"/>
      <c r="K1041" s="116"/>
      <c r="Q1041" s="137"/>
      <c r="R1041" s="137"/>
      <c r="S1041" s="135"/>
      <c r="T1041" s="135"/>
      <c r="U1041" s="136"/>
      <c r="V1041" s="136"/>
      <c r="W1041" s="136"/>
      <c r="X1041" s="116"/>
      <c r="Y1041" s="136"/>
    </row>
    <row r="1042" spans="1:25" ht="15.75" customHeight="1">
      <c r="A1042" s="116" t="s">
        <v>3651</v>
      </c>
      <c r="C1042" s="116"/>
      <c r="D1042" s="116"/>
      <c r="E1042" s="203" t="s">
        <v>1071</v>
      </c>
      <c r="F1042" s="121" t="s">
        <v>553</v>
      </c>
      <c r="G1042" s="121" t="s">
        <v>553</v>
      </c>
      <c r="H1042" s="116"/>
      <c r="I1042" s="116"/>
      <c r="J1042" s="116"/>
      <c r="K1042" s="116"/>
      <c r="Q1042" s="137"/>
      <c r="R1042" s="137"/>
      <c r="S1042" s="135"/>
      <c r="T1042" s="135"/>
      <c r="U1042" s="136"/>
      <c r="V1042" s="136"/>
      <c r="W1042" s="136"/>
      <c r="X1042" s="116"/>
      <c r="Y1042" s="136"/>
    </row>
    <row r="1043" spans="1:25" ht="15.75" customHeight="1">
      <c r="A1043" s="116" t="s">
        <v>3651</v>
      </c>
      <c r="C1043" s="116"/>
      <c r="D1043" s="116"/>
      <c r="E1043" s="203" t="s">
        <v>1072</v>
      </c>
      <c r="F1043" s="121" t="s">
        <v>553</v>
      </c>
      <c r="G1043" s="121" t="s">
        <v>553</v>
      </c>
      <c r="H1043" s="116"/>
      <c r="I1043" s="116"/>
      <c r="J1043" s="116"/>
      <c r="K1043" s="116"/>
      <c r="Q1043" s="137"/>
      <c r="R1043" s="137"/>
      <c r="S1043" s="135"/>
      <c r="T1043" s="135"/>
      <c r="U1043" s="136"/>
      <c r="V1043" s="136"/>
      <c r="W1043" s="136"/>
      <c r="X1043" s="116"/>
      <c r="Y1043" s="136"/>
    </row>
    <row r="1044" spans="1:25" ht="15.75" customHeight="1">
      <c r="A1044" s="116" t="s">
        <v>3651</v>
      </c>
      <c r="C1044" s="116"/>
      <c r="D1044" s="116"/>
      <c r="E1044" s="203" t="s">
        <v>1073</v>
      </c>
      <c r="F1044" s="121" t="s">
        <v>553</v>
      </c>
      <c r="G1044" s="121" t="s">
        <v>553</v>
      </c>
      <c r="H1044" s="116"/>
      <c r="I1044" s="116"/>
      <c r="J1044" s="116"/>
      <c r="K1044" s="116"/>
      <c r="Q1044" s="137"/>
      <c r="R1044" s="137"/>
      <c r="S1044" s="135"/>
      <c r="T1044" s="135"/>
      <c r="U1044" s="136"/>
      <c r="V1044" s="136"/>
      <c r="W1044" s="136"/>
      <c r="X1044" s="116"/>
      <c r="Y1044" s="136"/>
    </row>
    <row r="1045" spans="1:25" ht="15.75" customHeight="1">
      <c r="A1045" s="116" t="s">
        <v>3651</v>
      </c>
      <c r="C1045" s="116"/>
      <c r="D1045" s="116"/>
      <c r="E1045" s="203" t="s">
        <v>1074</v>
      </c>
      <c r="F1045" s="121" t="s">
        <v>553</v>
      </c>
      <c r="G1045" s="121" t="s">
        <v>553</v>
      </c>
      <c r="H1045" s="116"/>
      <c r="I1045" s="116"/>
      <c r="J1045" s="116"/>
      <c r="K1045" s="116"/>
      <c r="Q1045" s="137"/>
      <c r="R1045" s="137"/>
      <c r="S1045" s="135"/>
      <c r="T1045" s="135"/>
      <c r="U1045" s="136"/>
      <c r="V1045" s="136"/>
      <c r="W1045" s="136"/>
      <c r="X1045" s="116"/>
      <c r="Y1045" s="136"/>
    </row>
    <row r="1046" spans="1:25" ht="15.75" customHeight="1">
      <c r="A1046" s="116" t="s">
        <v>3651</v>
      </c>
      <c r="C1046" s="116"/>
      <c r="D1046" s="116"/>
      <c r="E1046" s="203" t="s">
        <v>1075</v>
      </c>
      <c r="F1046" s="121" t="s">
        <v>553</v>
      </c>
      <c r="G1046" s="121" t="s">
        <v>553</v>
      </c>
      <c r="H1046" s="116"/>
      <c r="I1046" s="116"/>
      <c r="J1046" s="116"/>
      <c r="K1046" s="116"/>
      <c r="Q1046" s="137"/>
      <c r="R1046" s="137"/>
      <c r="S1046" s="135"/>
      <c r="T1046" s="135"/>
      <c r="U1046" s="136"/>
      <c r="V1046" s="136"/>
      <c r="W1046" s="136"/>
      <c r="X1046" s="116"/>
      <c r="Y1046" s="136"/>
    </row>
    <row r="1047" spans="1:25" ht="15.75" customHeight="1">
      <c r="A1047" s="116" t="s">
        <v>3651</v>
      </c>
      <c r="C1047" s="116"/>
      <c r="D1047" s="116"/>
      <c r="E1047" s="203" t="s">
        <v>1076</v>
      </c>
      <c r="F1047" s="121" t="s">
        <v>553</v>
      </c>
      <c r="G1047" s="121" t="s">
        <v>553</v>
      </c>
      <c r="H1047" s="116"/>
      <c r="I1047" s="116"/>
      <c r="J1047" s="116"/>
      <c r="K1047" s="116"/>
      <c r="Q1047" s="137"/>
      <c r="R1047" s="137"/>
      <c r="S1047" s="135"/>
      <c r="T1047" s="135"/>
      <c r="U1047" s="136"/>
      <c r="V1047" s="136"/>
      <c r="W1047" s="136"/>
      <c r="X1047" s="116"/>
      <c r="Y1047" s="136"/>
    </row>
    <row r="1048" spans="1:25" ht="15.75" customHeight="1">
      <c r="A1048" s="116" t="s">
        <v>3651</v>
      </c>
      <c r="C1048" s="116"/>
      <c r="D1048" s="116"/>
      <c r="E1048" s="203" t="s">
        <v>1077</v>
      </c>
      <c r="F1048" s="121" t="s">
        <v>553</v>
      </c>
      <c r="G1048" s="121" t="s">
        <v>553</v>
      </c>
      <c r="H1048" s="116"/>
      <c r="I1048" s="116"/>
      <c r="J1048" s="116"/>
      <c r="K1048" s="116"/>
      <c r="Q1048" s="137"/>
      <c r="R1048" s="137"/>
      <c r="S1048" s="135"/>
      <c r="T1048" s="135"/>
      <c r="U1048" s="136"/>
      <c r="V1048" s="136"/>
      <c r="W1048" s="136"/>
      <c r="X1048" s="116"/>
      <c r="Y1048" s="136"/>
    </row>
    <row r="1049" spans="1:25" ht="15.75" customHeight="1">
      <c r="A1049" s="116" t="s">
        <v>3651</v>
      </c>
      <c r="C1049" s="116"/>
      <c r="D1049" s="116"/>
      <c r="E1049" s="203" t="s">
        <v>1078</v>
      </c>
      <c r="F1049" s="121" t="s">
        <v>553</v>
      </c>
      <c r="G1049" s="121" t="s">
        <v>553</v>
      </c>
      <c r="H1049" s="116"/>
      <c r="I1049" s="116"/>
      <c r="J1049" s="116"/>
      <c r="K1049" s="116"/>
      <c r="Q1049" s="137"/>
      <c r="R1049" s="137"/>
      <c r="S1049" s="135"/>
      <c r="T1049" s="135"/>
      <c r="U1049" s="136"/>
      <c r="V1049" s="136"/>
      <c r="W1049" s="136"/>
      <c r="X1049" s="116"/>
      <c r="Y1049" s="136"/>
    </row>
    <row r="1050" spans="1:25" ht="15.75" customHeight="1">
      <c r="A1050" s="116" t="s">
        <v>3651</v>
      </c>
      <c r="C1050" s="116"/>
      <c r="D1050" s="116"/>
      <c r="E1050" s="203" t="s">
        <v>1079</v>
      </c>
      <c r="F1050" s="121" t="s">
        <v>553</v>
      </c>
      <c r="G1050" s="121" t="s">
        <v>553</v>
      </c>
      <c r="H1050" s="116"/>
      <c r="I1050" s="116"/>
      <c r="J1050" s="116"/>
      <c r="K1050" s="116"/>
      <c r="Q1050" s="137"/>
      <c r="R1050" s="137"/>
      <c r="S1050" s="135"/>
      <c r="T1050" s="135"/>
      <c r="U1050" s="136"/>
      <c r="V1050" s="136"/>
      <c r="W1050" s="136"/>
      <c r="X1050" s="116"/>
      <c r="Y1050" s="136"/>
    </row>
    <row r="1051" spans="1:25" ht="15.75" customHeight="1">
      <c r="A1051" s="116" t="s">
        <v>3651</v>
      </c>
      <c r="C1051" s="116"/>
      <c r="D1051" s="116"/>
      <c r="E1051" s="203" t="s">
        <v>1080</v>
      </c>
      <c r="F1051" s="121" t="s">
        <v>553</v>
      </c>
      <c r="G1051" s="121" t="s">
        <v>553</v>
      </c>
      <c r="H1051" s="116"/>
      <c r="I1051" s="116"/>
      <c r="J1051" s="116"/>
      <c r="K1051" s="116"/>
      <c r="Q1051" s="137"/>
      <c r="R1051" s="137"/>
      <c r="S1051" s="135"/>
      <c r="T1051" s="135"/>
      <c r="U1051" s="136"/>
      <c r="V1051" s="136"/>
      <c r="W1051" s="136"/>
      <c r="X1051" s="116"/>
      <c r="Y1051" s="136"/>
    </row>
    <row r="1052" spans="1:25" ht="15.75" customHeight="1">
      <c r="A1052" s="116" t="s">
        <v>3651</v>
      </c>
      <c r="C1052" s="116"/>
      <c r="D1052" s="116"/>
      <c r="E1052" s="203" t="s">
        <v>1081</v>
      </c>
      <c r="F1052" s="121" t="s">
        <v>553</v>
      </c>
      <c r="G1052" s="121" t="s">
        <v>553</v>
      </c>
      <c r="H1052" s="116"/>
      <c r="I1052" s="116"/>
      <c r="J1052" s="116"/>
      <c r="K1052" s="116"/>
      <c r="Q1052" s="137"/>
      <c r="R1052" s="137"/>
      <c r="S1052" s="135"/>
      <c r="T1052" s="135"/>
      <c r="U1052" s="136"/>
      <c r="V1052" s="136"/>
      <c r="W1052" s="136"/>
      <c r="X1052" s="116"/>
      <c r="Y1052" s="136"/>
    </row>
    <row r="1053" spans="1:25" ht="15.75" customHeight="1">
      <c r="A1053" s="116" t="s">
        <v>3651</v>
      </c>
      <c r="C1053" s="116"/>
      <c r="D1053" s="116"/>
      <c r="E1053" s="203" t="s">
        <v>1082</v>
      </c>
      <c r="F1053" s="121" t="s">
        <v>553</v>
      </c>
      <c r="G1053" s="121" t="s">
        <v>553</v>
      </c>
      <c r="H1053" s="116"/>
      <c r="I1053" s="116"/>
      <c r="J1053" s="116"/>
      <c r="K1053" s="116"/>
      <c r="Q1053" s="137"/>
      <c r="R1053" s="137"/>
      <c r="S1053" s="135"/>
      <c r="T1053" s="135"/>
      <c r="U1053" s="136"/>
      <c r="V1053" s="136"/>
      <c r="W1053" s="136"/>
      <c r="X1053" s="116"/>
      <c r="Y1053" s="136"/>
    </row>
    <row r="1054" spans="1:25" ht="15.75" customHeight="1">
      <c r="A1054" s="116" t="s">
        <v>3651</v>
      </c>
      <c r="C1054" s="116"/>
      <c r="D1054" s="116"/>
      <c r="E1054" s="203" t="s">
        <v>1083</v>
      </c>
      <c r="F1054" s="121" t="s">
        <v>553</v>
      </c>
      <c r="G1054" s="121" t="s">
        <v>553</v>
      </c>
      <c r="H1054" s="116"/>
      <c r="I1054" s="116"/>
      <c r="J1054" s="116"/>
      <c r="K1054" s="116"/>
      <c r="Q1054" s="137"/>
      <c r="R1054" s="137"/>
      <c r="S1054" s="135"/>
      <c r="T1054" s="135"/>
      <c r="U1054" s="136"/>
      <c r="V1054" s="136"/>
      <c r="W1054" s="136"/>
      <c r="X1054" s="116"/>
      <c r="Y1054" s="136"/>
    </row>
    <row r="1055" spans="1:25" ht="15.75" customHeight="1">
      <c r="A1055" s="116" t="s">
        <v>3651</v>
      </c>
      <c r="C1055" s="116"/>
      <c r="D1055" s="116"/>
      <c r="E1055" s="203" t="s">
        <v>1084</v>
      </c>
      <c r="F1055" s="121" t="s">
        <v>553</v>
      </c>
      <c r="G1055" s="121" t="s">
        <v>553</v>
      </c>
      <c r="H1055" s="116"/>
      <c r="I1055" s="116"/>
      <c r="J1055" s="116"/>
      <c r="K1055" s="116"/>
      <c r="Q1055" s="137"/>
      <c r="R1055" s="137"/>
      <c r="S1055" s="135"/>
      <c r="T1055" s="135"/>
      <c r="U1055" s="136"/>
      <c r="V1055" s="136"/>
      <c r="W1055" s="136"/>
      <c r="X1055" s="116"/>
      <c r="Y1055" s="136"/>
    </row>
    <row r="1056" spans="1:25" ht="15.75" customHeight="1">
      <c r="A1056" s="116" t="s">
        <v>3651</v>
      </c>
      <c r="C1056" s="116"/>
      <c r="D1056" s="116"/>
      <c r="E1056" s="203" t="s">
        <v>1085</v>
      </c>
      <c r="F1056" s="121" t="s">
        <v>553</v>
      </c>
      <c r="G1056" s="121" t="s">
        <v>553</v>
      </c>
      <c r="H1056" s="116"/>
      <c r="I1056" s="116"/>
      <c r="J1056" s="116"/>
      <c r="K1056" s="116"/>
      <c r="Q1056" s="137"/>
      <c r="R1056" s="137"/>
      <c r="S1056" s="135"/>
      <c r="T1056" s="135"/>
      <c r="U1056" s="136"/>
      <c r="V1056" s="136"/>
      <c r="W1056" s="136"/>
      <c r="X1056" s="116"/>
      <c r="Y1056" s="136"/>
    </row>
    <row r="1057" spans="1:25" ht="15.75" customHeight="1">
      <c r="A1057" s="116" t="s">
        <v>3651</v>
      </c>
      <c r="C1057" s="116"/>
      <c r="D1057" s="116"/>
      <c r="E1057" s="203" t="s">
        <v>1086</v>
      </c>
      <c r="F1057" s="121" t="s">
        <v>553</v>
      </c>
      <c r="G1057" s="121" t="s">
        <v>553</v>
      </c>
      <c r="H1057" s="116"/>
      <c r="I1057" s="116"/>
      <c r="J1057" s="116"/>
      <c r="K1057" s="116"/>
      <c r="Q1057" s="137"/>
      <c r="R1057" s="137"/>
      <c r="S1057" s="135"/>
      <c r="T1057" s="135"/>
      <c r="U1057" s="136"/>
      <c r="V1057" s="136"/>
      <c r="W1057" s="136"/>
      <c r="X1057" s="116"/>
      <c r="Y1057" s="136"/>
    </row>
    <row r="1058" spans="1:25" ht="15.75" customHeight="1">
      <c r="A1058" s="116" t="s">
        <v>3651</v>
      </c>
      <c r="C1058" s="116"/>
      <c r="D1058" s="116"/>
      <c r="E1058" s="203" t="s">
        <v>1087</v>
      </c>
      <c r="F1058" s="121" t="s">
        <v>553</v>
      </c>
      <c r="G1058" s="121" t="s">
        <v>553</v>
      </c>
      <c r="H1058" s="116"/>
      <c r="I1058" s="116"/>
      <c r="J1058" s="116"/>
      <c r="K1058" s="116"/>
      <c r="Q1058" s="137"/>
      <c r="R1058" s="137"/>
      <c r="S1058" s="135"/>
      <c r="T1058" s="135"/>
      <c r="U1058" s="136"/>
      <c r="V1058" s="136"/>
      <c r="W1058" s="136"/>
      <c r="X1058" s="116"/>
      <c r="Y1058" s="136"/>
    </row>
    <row r="1059" spans="1:25" ht="15.75" customHeight="1">
      <c r="A1059" s="116" t="s">
        <v>3651</v>
      </c>
      <c r="C1059" s="116"/>
      <c r="D1059" s="116"/>
      <c r="E1059" s="203" t="s">
        <v>1088</v>
      </c>
      <c r="F1059" s="121" t="s">
        <v>553</v>
      </c>
      <c r="G1059" s="121" t="s">
        <v>553</v>
      </c>
      <c r="H1059" s="116"/>
      <c r="I1059" s="116"/>
      <c r="J1059" s="116"/>
      <c r="K1059" s="116"/>
      <c r="Q1059" s="137"/>
      <c r="R1059" s="137"/>
      <c r="S1059" s="135"/>
      <c r="T1059" s="135"/>
      <c r="U1059" s="136"/>
      <c r="V1059" s="136"/>
      <c r="W1059" s="136"/>
      <c r="X1059" s="116"/>
      <c r="Y1059" s="136"/>
    </row>
    <row r="1060" spans="1:25" ht="15.75" customHeight="1">
      <c r="A1060" s="116" t="s">
        <v>3651</v>
      </c>
      <c r="C1060" s="116"/>
      <c r="D1060" s="116"/>
      <c r="E1060" s="203" t="s">
        <v>1089</v>
      </c>
      <c r="F1060" s="121" t="s">
        <v>553</v>
      </c>
      <c r="G1060" s="121" t="s">
        <v>553</v>
      </c>
      <c r="H1060" s="116"/>
      <c r="I1060" s="116"/>
      <c r="J1060" s="116"/>
      <c r="K1060" s="116"/>
      <c r="Q1060" s="137"/>
      <c r="R1060" s="137"/>
      <c r="S1060" s="135"/>
      <c r="T1060" s="135"/>
      <c r="U1060" s="136"/>
      <c r="V1060" s="136"/>
      <c r="W1060" s="136"/>
      <c r="X1060" s="116"/>
      <c r="Y1060" s="136"/>
    </row>
    <row r="1061" spans="1:25" ht="15.75" customHeight="1">
      <c r="A1061" s="116" t="s">
        <v>3651</v>
      </c>
      <c r="C1061" s="116"/>
      <c r="D1061" s="116"/>
      <c r="E1061" s="203" t="s">
        <v>1090</v>
      </c>
      <c r="F1061" s="121" t="s">
        <v>553</v>
      </c>
      <c r="G1061" s="121" t="s">
        <v>553</v>
      </c>
      <c r="H1061" s="116"/>
      <c r="I1061" s="116"/>
      <c r="J1061" s="116"/>
      <c r="K1061" s="116"/>
      <c r="Q1061" s="137"/>
      <c r="R1061" s="137"/>
      <c r="S1061" s="135"/>
      <c r="T1061" s="135"/>
      <c r="U1061" s="136"/>
      <c r="V1061" s="136"/>
      <c r="W1061" s="136"/>
      <c r="X1061" s="116"/>
      <c r="Y1061" s="136"/>
    </row>
    <row r="1062" spans="1:25" ht="15.75" customHeight="1">
      <c r="A1062" s="116" t="s">
        <v>3651</v>
      </c>
      <c r="C1062" s="116"/>
      <c r="D1062" s="116"/>
      <c r="E1062" s="203" t="s">
        <v>1091</v>
      </c>
      <c r="F1062" s="121" t="s">
        <v>553</v>
      </c>
      <c r="G1062" s="121" t="s">
        <v>553</v>
      </c>
      <c r="H1062" s="116"/>
      <c r="I1062" s="116"/>
      <c r="J1062" s="116"/>
      <c r="K1062" s="116"/>
      <c r="Q1062" s="137"/>
      <c r="R1062" s="137"/>
      <c r="S1062" s="135"/>
      <c r="T1062" s="135"/>
      <c r="U1062" s="136"/>
      <c r="V1062" s="136"/>
      <c r="W1062" s="136"/>
      <c r="X1062" s="116"/>
      <c r="Y1062" s="136"/>
    </row>
    <row r="1063" spans="1:25" ht="15.75" customHeight="1">
      <c r="A1063" s="116" t="s">
        <v>3651</v>
      </c>
      <c r="C1063" s="116"/>
      <c r="D1063" s="116"/>
      <c r="E1063" s="203" t="s">
        <v>1092</v>
      </c>
      <c r="F1063" s="121" t="s">
        <v>553</v>
      </c>
      <c r="G1063" s="121" t="s">
        <v>553</v>
      </c>
      <c r="H1063" s="116"/>
      <c r="I1063" s="116"/>
      <c r="J1063" s="116"/>
      <c r="K1063" s="116"/>
      <c r="Q1063" s="137"/>
      <c r="R1063" s="137"/>
      <c r="S1063" s="135"/>
      <c r="T1063" s="135"/>
      <c r="U1063" s="136"/>
      <c r="V1063" s="136"/>
      <c r="W1063" s="136"/>
      <c r="X1063" s="116"/>
      <c r="Y1063" s="136"/>
    </row>
    <row r="1064" spans="1:25" ht="15.75" customHeight="1">
      <c r="A1064" s="116" t="s">
        <v>3651</v>
      </c>
      <c r="C1064" s="116"/>
      <c r="D1064" s="116"/>
      <c r="E1064" s="203" t="s">
        <v>1093</v>
      </c>
      <c r="F1064" s="121" t="s">
        <v>553</v>
      </c>
      <c r="G1064" s="121" t="s">
        <v>553</v>
      </c>
      <c r="H1064" s="116"/>
      <c r="I1064" s="116"/>
      <c r="J1064" s="116"/>
      <c r="K1064" s="116"/>
      <c r="Q1064" s="137"/>
      <c r="R1064" s="137"/>
      <c r="S1064" s="135"/>
      <c r="T1064" s="135"/>
      <c r="U1064" s="136"/>
      <c r="V1064" s="136"/>
      <c r="W1064" s="136"/>
      <c r="X1064" s="116"/>
      <c r="Y1064" s="136"/>
    </row>
    <row r="1065" spans="1:25" ht="15.75" customHeight="1">
      <c r="A1065" s="116" t="s">
        <v>3651</v>
      </c>
      <c r="C1065" s="116"/>
      <c r="D1065" s="116"/>
      <c r="E1065" s="203" t="s">
        <v>1094</v>
      </c>
      <c r="F1065" s="121" t="s">
        <v>553</v>
      </c>
      <c r="G1065" s="121" t="s">
        <v>553</v>
      </c>
      <c r="H1065" s="116"/>
      <c r="I1065" s="116"/>
      <c r="J1065" s="116"/>
      <c r="K1065" s="116"/>
      <c r="Q1065" s="137"/>
      <c r="R1065" s="137"/>
      <c r="S1065" s="135"/>
      <c r="T1065" s="135"/>
      <c r="U1065" s="136"/>
      <c r="V1065" s="136"/>
      <c r="W1065" s="136"/>
      <c r="X1065" s="116"/>
      <c r="Y1065" s="136"/>
    </row>
    <row r="1066" spans="1:25" ht="15.75" customHeight="1">
      <c r="A1066" s="116" t="s">
        <v>3651</v>
      </c>
      <c r="C1066" s="116"/>
      <c r="D1066" s="116"/>
      <c r="E1066" s="203" t="s">
        <v>1095</v>
      </c>
      <c r="F1066" s="121" t="s">
        <v>553</v>
      </c>
      <c r="G1066" s="121" t="s">
        <v>553</v>
      </c>
      <c r="H1066" s="116"/>
      <c r="I1066" s="116"/>
      <c r="J1066" s="116"/>
      <c r="K1066" s="116"/>
      <c r="Q1066" s="137"/>
      <c r="R1066" s="137"/>
      <c r="S1066" s="135"/>
      <c r="T1066" s="135"/>
      <c r="U1066" s="136"/>
      <c r="V1066" s="136"/>
      <c r="W1066" s="136"/>
      <c r="X1066" s="116"/>
      <c r="Y1066" s="136"/>
    </row>
    <row r="1067" spans="1:25" ht="15.75" customHeight="1">
      <c r="A1067" s="116" t="s">
        <v>3651</v>
      </c>
      <c r="C1067" s="116"/>
      <c r="D1067" s="116"/>
      <c r="E1067" s="203" t="s">
        <v>1096</v>
      </c>
      <c r="F1067" s="121" t="s">
        <v>553</v>
      </c>
      <c r="G1067" s="121" t="s">
        <v>553</v>
      </c>
      <c r="H1067" s="116"/>
      <c r="I1067" s="116"/>
      <c r="J1067" s="116"/>
      <c r="K1067" s="116"/>
      <c r="Q1067" s="137"/>
      <c r="R1067" s="137"/>
      <c r="S1067" s="135"/>
      <c r="T1067" s="135"/>
      <c r="U1067" s="136"/>
      <c r="V1067" s="136"/>
      <c r="W1067" s="136"/>
      <c r="X1067" s="116"/>
      <c r="Y1067" s="136"/>
    </row>
    <row r="1068" spans="1:25" ht="15.75" customHeight="1">
      <c r="A1068" s="116" t="s">
        <v>3651</v>
      </c>
      <c r="C1068" s="116"/>
      <c r="D1068" s="116"/>
      <c r="E1068" s="203" t="s">
        <v>1097</v>
      </c>
      <c r="F1068" s="121" t="s">
        <v>553</v>
      </c>
      <c r="G1068" s="121" t="s">
        <v>553</v>
      </c>
      <c r="H1068" s="116"/>
      <c r="I1068" s="116"/>
      <c r="J1068" s="116"/>
      <c r="K1068" s="116"/>
      <c r="Q1068" s="137"/>
      <c r="R1068" s="137"/>
      <c r="S1068" s="135"/>
      <c r="T1068" s="135"/>
      <c r="U1068" s="136"/>
      <c r="V1068" s="136"/>
      <c r="W1068" s="136"/>
      <c r="X1068" s="116"/>
      <c r="Y1068" s="136"/>
    </row>
    <row r="1069" spans="1:25" ht="15.75" customHeight="1">
      <c r="A1069" s="116" t="s">
        <v>3651</v>
      </c>
      <c r="C1069" s="116"/>
      <c r="D1069" s="116"/>
      <c r="E1069" s="203" t="s">
        <v>1098</v>
      </c>
      <c r="F1069" s="121" t="s">
        <v>553</v>
      </c>
      <c r="G1069" s="121" t="s">
        <v>553</v>
      </c>
      <c r="H1069" s="116"/>
      <c r="I1069" s="116"/>
      <c r="J1069" s="116"/>
      <c r="K1069" s="116"/>
      <c r="Q1069" s="137"/>
      <c r="R1069" s="137"/>
      <c r="S1069" s="135"/>
      <c r="T1069" s="135"/>
      <c r="U1069" s="136"/>
      <c r="V1069" s="136"/>
      <c r="W1069" s="136"/>
      <c r="X1069" s="116"/>
      <c r="Y1069" s="136"/>
    </row>
    <row r="1070" spans="1:25" ht="15.75" customHeight="1">
      <c r="A1070" s="116" t="s">
        <v>3651</v>
      </c>
      <c r="C1070" s="116"/>
      <c r="D1070" s="116"/>
      <c r="E1070" s="203" t="s">
        <v>1099</v>
      </c>
      <c r="F1070" s="121" t="s">
        <v>553</v>
      </c>
      <c r="G1070" s="121" t="s">
        <v>553</v>
      </c>
      <c r="H1070" s="116"/>
      <c r="I1070" s="116"/>
      <c r="J1070" s="116"/>
      <c r="K1070" s="116"/>
      <c r="Q1070" s="137"/>
      <c r="R1070" s="137"/>
      <c r="S1070" s="135"/>
      <c r="T1070" s="135"/>
      <c r="U1070" s="136"/>
      <c r="V1070" s="136"/>
      <c r="W1070" s="136"/>
      <c r="X1070" s="116"/>
      <c r="Y1070" s="136"/>
    </row>
    <row r="1071" spans="1:25" ht="15.75" customHeight="1">
      <c r="A1071" s="116" t="s">
        <v>3651</v>
      </c>
      <c r="C1071" s="116"/>
      <c r="D1071" s="116"/>
      <c r="E1071" s="203" t="s">
        <v>1100</v>
      </c>
      <c r="F1071" s="121" t="s">
        <v>553</v>
      </c>
      <c r="G1071" s="121" t="s">
        <v>553</v>
      </c>
      <c r="H1071" s="116"/>
      <c r="I1071" s="116"/>
      <c r="J1071" s="116"/>
      <c r="K1071" s="116"/>
      <c r="Q1071" s="137"/>
      <c r="R1071" s="137"/>
      <c r="S1071" s="135"/>
      <c r="T1071" s="135"/>
      <c r="U1071" s="136"/>
      <c r="V1071" s="136"/>
      <c r="W1071" s="136"/>
      <c r="X1071" s="116"/>
      <c r="Y1071" s="136"/>
    </row>
    <row r="1072" spans="1:25" ht="15.75" customHeight="1">
      <c r="A1072" s="116" t="s">
        <v>3651</v>
      </c>
      <c r="C1072" s="116"/>
      <c r="D1072" s="116"/>
      <c r="E1072" s="203" t="s">
        <v>1101</v>
      </c>
      <c r="F1072" s="121" t="s">
        <v>553</v>
      </c>
      <c r="G1072" s="121" t="s">
        <v>553</v>
      </c>
      <c r="H1072" s="116"/>
      <c r="I1072" s="116"/>
      <c r="J1072" s="116"/>
      <c r="K1072" s="116"/>
      <c r="Q1072" s="137"/>
      <c r="R1072" s="137"/>
      <c r="S1072" s="135"/>
      <c r="T1072" s="135"/>
      <c r="U1072" s="136"/>
      <c r="V1072" s="136"/>
      <c r="W1072" s="136"/>
      <c r="X1072" s="116"/>
      <c r="Y1072" s="136"/>
    </row>
    <row r="1073" spans="1:25" ht="15.75" customHeight="1">
      <c r="A1073" s="116" t="s">
        <v>3651</v>
      </c>
      <c r="C1073" s="116"/>
      <c r="D1073" s="116"/>
      <c r="E1073" s="203" t="s">
        <v>1102</v>
      </c>
      <c r="F1073" s="121" t="s">
        <v>553</v>
      </c>
      <c r="G1073" s="121" t="s">
        <v>553</v>
      </c>
      <c r="H1073" s="116"/>
      <c r="I1073" s="116"/>
      <c r="J1073" s="116"/>
      <c r="K1073" s="116"/>
      <c r="Q1073" s="137"/>
      <c r="R1073" s="137"/>
      <c r="S1073" s="135"/>
      <c r="T1073" s="135"/>
      <c r="U1073" s="136"/>
      <c r="V1073" s="136"/>
      <c r="W1073" s="136"/>
      <c r="X1073" s="116"/>
      <c r="Y1073" s="136"/>
    </row>
    <row r="1074" spans="1:25" ht="15.75" customHeight="1">
      <c r="A1074" s="116" t="s">
        <v>3651</v>
      </c>
      <c r="C1074" s="116"/>
      <c r="D1074" s="116"/>
      <c r="E1074" s="203" t="s">
        <v>1103</v>
      </c>
      <c r="F1074" s="121" t="s">
        <v>553</v>
      </c>
      <c r="G1074" s="121" t="s">
        <v>553</v>
      </c>
      <c r="H1074" s="116"/>
      <c r="I1074" s="116"/>
      <c r="J1074" s="116"/>
      <c r="K1074" s="116"/>
      <c r="Q1074" s="137"/>
      <c r="R1074" s="137"/>
      <c r="S1074" s="135"/>
      <c r="T1074" s="135"/>
      <c r="U1074" s="136"/>
      <c r="V1074" s="136"/>
      <c r="W1074" s="136"/>
      <c r="X1074" s="116"/>
      <c r="Y1074" s="136"/>
    </row>
    <row r="1075" spans="1:25" ht="15.75" customHeight="1">
      <c r="A1075" s="116" t="s">
        <v>3651</v>
      </c>
      <c r="C1075" s="116"/>
      <c r="D1075" s="116"/>
      <c r="E1075" s="203" t="s">
        <v>1104</v>
      </c>
      <c r="F1075" s="121" t="s">
        <v>553</v>
      </c>
      <c r="G1075" s="121" t="s">
        <v>553</v>
      </c>
      <c r="H1075" s="116"/>
      <c r="I1075" s="116"/>
      <c r="J1075" s="116"/>
      <c r="K1075" s="116"/>
      <c r="Q1075" s="137"/>
      <c r="R1075" s="137"/>
      <c r="S1075" s="135"/>
      <c r="T1075" s="135"/>
      <c r="U1075" s="136"/>
      <c r="V1075" s="136"/>
      <c r="W1075" s="136"/>
      <c r="X1075" s="116"/>
      <c r="Y1075" s="136"/>
    </row>
    <row r="1076" spans="1:25" ht="15.75" customHeight="1">
      <c r="A1076" s="116" t="s">
        <v>3651</v>
      </c>
      <c r="C1076" s="116"/>
      <c r="D1076" s="116"/>
      <c r="E1076" s="203" t="s">
        <v>1105</v>
      </c>
      <c r="F1076" s="121" t="s">
        <v>553</v>
      </c>
      <c r="G1076" s="121" t="s">
        <v>553</v>
      </c>
      <c r="H1076" s="116"/>
      <c r="I1076" s="116"/>
      <c r="J1076" s="116"/>
      <c r="K1076" s="116"/>
      <c r="Q1076" s="137"/>
      <c r="R1076" s="137"/>
      <c r="S1076" s="135"/>
      <c r="T1076" s="135"/>
      <c r="U1076" s="136"/>
      <c r="V1076" s="136"/>
      <c r="W1076" s="136"/>
      <c r="X1076" s="116"/>
      <c r="Y1076" s="136"/>
    </row>
    <row r="1077" spans="1:25" ht="15.75" customHeight="1">
      <c r="A1077" s="116" t="s">
        <v>3651</v>
      </c>
      <c r="C1077" s="116"/>
      <c r="D1077" s="116"/>
      <c r="E1077" s="203" t="s">
        <v>1106</v>
      </c>
      <c r="F1077" s="121" t="s">
        <v>553</v>
      </c>
      <c r="G1077" s="121" t="s">
        <v>553</v>
      </c>
      <c r="H1077" s="116"/>
      <c r="I1077" s="116"/>
      <c r="J1077" s="116"/>
      <c r="K1077" s="116"/>
      <c r="Q1077" s="137"/>
      <c r="R1077" s="137"/>
      <c r="S1077" s="135"/>
      <c r="T1077" s="135"/>
      <c r="U1077" s="136"/>
      <c r="V1077" s="136"/>
      <c r="W1077" s="136"/>
      <c r="X1077" s="116"/>
      <c r="Y1077" s="136"/>
    </row>
    <row r="1078" spans="1:25" ht="15.75" customHeight="1">
      <c r="A1078" s="116" t="s">
        <v>3651</v>
      </c>
      <c r="C1078" s="116"/>
      <c r="D1078" s="116"/>
      <c r="E1078" s="203" t="s">
        <v>1107</v>
      </c>
      <c r="F1078" s="121" t="s">
        <v>553</v>
      </c>
      <c r="G1078" s="121" t="s">
        <v>553</v>
      </c>
      <c r="H1078" s="116"/>
      <c r="I1078" s="116"/>
      <c r="J1078" s="116"/>
      <c r="K1078" s="116"/>
      <c r="Q1078" s="137"/>
      <c r="R1078" s="137"/>
      <c r="S1078" s="135"/>
      <c r="T1078" s="135"/>
      <c r="U1078" s="136"/>
      <c r="V1078" s="136"/>
      <c r="W1078" s="136"/>
      <c r="X1078" s="116"/>
      <c r="Y1078" s="136"/>
    </row>
    <row r="1079" spans="1:25" ht="15.75" customHeight="1">
      <c r="A1079" s="116" t="s">
        <v>3651</v>
      </c>
      <c r="C1079" s="116"/>
      <c r="D1079" s="116"/>
      <c r="E1079" s="203" t="s">
        <v>1108</v>
      </c>
      <c r="F1079" s="121" t="s">
        <v>553</v>
      </c>
      <c r="G1079" s="121" t="s">
        <v>553</v>
      </c>
      <c r="H1079" s="116"/>
      <c r="I1079" s="116"/>
      <c r="J1079" s="116"/>
      <c r="K1079" s="116"/>
      <c r="Q1079" s="137"/>
      <c r="R1079" s="137"/>
      <c r="S1079" s="135"/>
      <c r="T1079" s="135"/>
      <c r="U1079" s="136"/>
      <c r="V1079" s="136"/>
      <c r="W1079" s="136"/>
      <c r="X1079" s="116"/>
      <c r="Y1079" s="136"/>
    </row>
    <row r="1080" spans="1:25" ht="15.75" customHeight="1">
      <c r="A1080" s="116" t="s">
        <v>3651</v>
      </c>
      <c r="C1080" s="116"/>
      <c r="D1080" s="116"/>
      <c r="E1080" s="203" t="s">
        <v>1109</v>
      </c>
      <c r="F1080" s="121" t="s">
        <v>553</v>
      </c>
      <c r="G1080" s="121" t="s">
        <v>553</v>
      </c>
      <c r="H1080" s="116"/>
      <c r="I1080" s="116"/>
      <c r="J1080" s="116"/>
      <c r="K1080" s="116"/>
      <c r="Q1080" s="137"/>
      <c r="R1080" s="137"/>
      <c r="S1080" s="135"/>
      <c r="T1080" s="135"/>
      <c r="U1080" s="136"/>
      <c r="V1080" s="136"/>
      <c r="W1080" s="136"/>
      <c r="X1080" s="116"/>
      <c r="Y1080" s="136"/>
    </row>
    <row r="1081" spans="1:25" ht="15.75" customHeight="1">
      <c r="A1081" s="116" t="s">
        <v>3651</v>
      </c>
      <c r="C1081" s="116"/>
      <c r="D1081" s="116"/>
      <c r="E1081" s="203" t="s">
        <v>1110</v>
      </c>
      <c r="F1081" s="121" t="s">
        <v>553</v>
      </c>
      <c r="G1081" s="121" t="s">
        <v>553</v>
      </c>
      <c r="H1081" s="116"/>
      <c r="I1081" s="116"/>
      <c r="J1081" s="116"/>
      <c r="K1081" s="116"/>
      <c r="Q1081" s="137"/>
      <c r="R1081" s="137"/>
      <c r="S1081" s="135"/>
      <c r="T1081" s="135"/>
      <c r="U1081" s="136"/>
      <c r="V1081" s="136"/>
      <c r="W1081" s="136"/>
      <c r="X1081" s="116"/>
      <c r="Y1081" s="136"/>
    </row>
    <row r="1082" spans="1:25" ht="15.75" customHeight="1">
      <c r="A1082" s="116" t="s">
        <v>3651</v>
      </c>
      <c r="C1082" s="116"/>
      <c r="D1082" s="116"/>
      <c r="E1082" s="203" t="s">
        <v>1111</v>
      </c>
      <c r="F1082" s="121" t="s">
        <v>553</v>
      </c>
      <c r="G1082" s="121" t="s">
        <v>553</v>
      </c>
      <c r="H1082" s="116"/>
      <c r="I1082" s="116"/>
      <c r="J1082" s="116"/>
      <c r="K1082" s="116"/>
      <c r="Q1082" s="137"/>
      <c r="R1082" s="137"/>
      <c r="S1082" s="135"/>
      <c r="T1082" s="135"/>
      <c r="U1082" s="136"/>
      <c r="V1082" s="136"/>
      <c r="W1082" s="136"/>
      <c r="X1082" s="116"/>
      <c r="Y1082" s="136"/>
    </row>
    <row r="1083" spans="1:25" ht="15.75" customHeight="1">
      <c r="A1083" s="116" t="s">
        <v>3651</v>
      </c>
      <c r="C1083" s="116"/>
      <c r="D1083" s="116"/>
      <c r="E1083" s="203" t="s">
        <v>1112</v>
      </c>
      <c r="F1083" s="121" t="s">
        <v>553</v>
      </c>
      <c r="G1083" s="121" t="s">
        <v>553</v>
      </c>
      <c r="H1083" s="116"/>
      <c r="I1083" s="116"/>
      <c r="J1083" s="116"/>
      <c r="K1083" s="116"/>
      <c r="Q1083" s="137"/>
      <c r="R1083" s="137"/>
      <c r="S1083" s="135"/>
      <c r="T1083" s="135"/>
      <c r="U1083" s="136"/>
      <c r="V1083" s="136"/>
      <c r="W1083" s="136"/>
      <c r="X1083" s="116"/>
      <c r="Y1083" s="136"/>
    </row>
    <row r="1084" spans="1:25" ht="15.75" customHeight="1">
      <c r="A1084" s="116" t="s">
        <v>3651</v>
      </c>
      <c r="C1084" s="116"/>
      <c r="D1084" s="116"/>
      <c r="E1084" s="203" t="s">
        <v>1113</v>
      </c>
      <c r="F1084" s="121" t="s">
        <v>553</v>
      </c>
      <c r="G1084" s="121" t="s">
        <v>553</v>
      </c>
      <c r="H1084" s="116"/>
      <c r="I1084" s="116"/>
      <c r="J1084" s="116"/>
      <c r="K1084" s="116"/>
      <c r="Q1084" s="137"/>
      <c r="R1084" s="137"/>
      <c r="S1084" s="135"/>
      <c r="T1084" s="135"/>
      <c r="U1084" s="136"/>
      <c r="V1084" s="136"/>
      <c r="W1084" s="136"/>
      <c r="X1084" s="116"/>
      <c r="Y1084" s="136"/>
    </row>
    <row r="1085" spans="1:25" ht="15.75" customHeight="1">
      <c r="A1085" s="116" t="s">
        <v>3651</v>
      </c>
      <c r="C1085" s="116"/>
      <c r="D1085" s="116"/>
      <c r="E1085" s="203" t="s">
        <v>1114</v>
      </c>
      <c r="F1085" s="121" t="s">
        <v>553</v>
      </c>
      <c r="G1085" s="121" t="s">
        <v>553</v>
      </c>
      <c r="H1085" s="116"/>
      <c r="I1085" s="116"/>
      <c r="J1085" s="116"/>
      <c r="K1085" s="116"/>
      <c r="Q1085" s="137"/>
      <c r="R1085" s="137"/>
      <c r="S1085" s="135"/>
      <c r="T1085" s="135"/>
      <c r="U1085" s="136"/>
      <c r="V1085" s="136"/>
      <c r="W1085" s="136"/>
      <c r="X1085" s="116"/>
      <c r="Y1085" s="136"/>
    </row>
    <row r="1086" spans="1:25" ht="15.75" customHeight="1">
      <c r="A1086" s="116" t="s">
        <v>3651</v>
      </c>
      <c r="C1086" s="116"/>
      <c r="D1086" s="116"/>
      <c r="E1086" s="203" t="s">
        <v>1115</v>
      </c>
      <c r="F1086" s="121" t="s">
        <v>553</v>
      </c>
      <c r="G1086" s="121" t="s">
        <v>553</v>
      </c>
      <c r="H1086" s="116"/>
      <c r="I1086" s="116"/>
      <c r="J1086" s="116"/>
      <c r="K1086" s="116"/>
      <c r="Q1086" s="137"/>
      <c r="R1086" s="137"/>
      <c r="S1086" s="135"/>
      <c r="T1086" s="135"/>
      <c r="U1086" s="136"/>
      <c r="V1086" s="136"/>
      <c r="W1086" s="136"/>
      <c r="X1086" s="116"/>
      <c r="Y1086" s="136"/>
    </row>
    <row r="1087" spans="1:25" ht="15.75" customHeight="1">
      <c r="A1087" s="116" t="s">
        <v>3651</v>
      </c>
      <c r="C1087" s="116"/>
      <c r="D1087" s="116"/>
      <c r="E1087" s="203" t="s">
        <v>1116</v>
      </c>
      <c r="F1087" s="121" t="s">
        <v>553</v>
      </c>
      <c r="G1087" s="121" t="s">
        <v>553</v>
      </c>
      <c r="H1087" s="116"/>
      <c r="I1087" s="116"/>
      <c r="J1087" s="116"/>
      <c r="K1087" s="116"/>
      <c r="Q1087" s="137"/>
      <c r="R1087" s="137"/>
      <c r="S1087" s="135"/>
      <c r="T1087" s="135"/>
      <c r="U1087" s="136"/>
      <c r="V1087" s="136"/>
      <c r="W1087" s="136"/>
      <c r="X1087" s="116"/>
      <c r="Y1087" s="136"/>
    </row>
    <row r="1088" spans="1:25" ht="15.75" customHeight="1">
      <c r="A1088" s="116" t="s">
        <v>3651</v>
      </c>
      <c r="C1088" s="116"/>
      <c r="D1088" s="116"/>
      <c r="E1088" s="203" t="s">
        <v>1117</v>
      </c>
      <c r="F1088" s="121" t="s">
        <v>553</v>
      </c>
      <c r="G1088" s="121" t="s">
        <v>553</v>
      </c>
      <c r="H1088" s="116"/>
      <c r="I1088" s="116"/>
      <c r="J1088" s="116"/>
      <c r="K1088" s="116"/>
      <c r="Q1088" s="137"/>
      <c r="R1088" s="137"/>
      <c r="S1088" s="135"/>
      <c r="T1088" s="135"/>
      <c r="U1088" s="136"/>
      <c r="V1088" s="136"/>
      <c r="W1088" s="136"/>
      <c r="X1088" s="116"/>
      <c r="Y1088" s="136"/>
    </row>
    <row r="1089" spans="1:25" ht="15.75" customHeight="1">
      <c r="A1089" s="116" t="s">
        <v>3651</v>
      </c>
      <c r="C1089" s="116"/>
      <c r="D1089" s="116"/>
      <c r="E1089" s="203" t="s">
        <v>1118</v>
      </c>
      <c r="F1089" s="121" t="s">
        <v>553</v>
      </c>
      <c r="G1089" s="121" t="s">
        <v>553</v>
      </c>
      <c r="H1089" s="116"/>
      <c r="I1089" s="116"/>
      <c r="J1089" s="116"/>
      <c r="K1089" s="116"/>
      <c r="Q1089" s="137"/>
      <c r="R1089" s="137"/>
      <c r="S1089" s="135"/>
      <c r="T1089" s="135"/>
      <c r="U1089" s="136"/>
      <c r="V1089" s="136"/>
      <c r="W1089" s="136"/>
      <c r="X1089" s="116"/>
      <c r="Y1089" s="136"/>
    </row>
    <row r="1090" spans="1:25" ht="15.75" customHeight="1">
      <c r="A1090" s="116" t="s">
        <v>3651</v>
      </c>
      <c r="C1090" s="116"/>
      <c r="D1090" s="116"/>
      <c r="E1090" s="203" t="s">
        <v>1119</v>
      </c>
      <c r="F1090" s="121" t="s">
        <v>553</v>
      </c>
      <c r="G1090" s="121" t="s">
        <v>553</v>
      </c>
      <c r="H1090" s="116"/>
      <c r="I1090" s="116"/>
      <c r="J1090" s="116"/>
      <c r="K1090" s="116"/>
      <c r="Q1090" s="137"/>
      <c r="R1090" s="137"/>
      <c r="S1090" s="135"/>
      <c r="T1090" s="135"/>
      <c r="U1090" s="136"/>
      <c r="V1090" s="136"/>
      <c r="W1090" s="136"/>
      <c r="X1090" s="116"/>
      <c r="Y1090" s="136"/>
    </row>
    <row r="1091" spans="1:25" ht="15.75" customHeight="1">
      <c r="A1091" s="116" t="s">
        <v>3651</v>
      </c>
      <c r="C1091" s="116"/>
      <c r="D1091" s="116"/>
      <c r="E1091" s="203" t="s">
        <v>1120</v>
      </c>
      <c r="F1091" s="121" t="s">
        <v>553</v>
      </c>
      <c r="G1091" s="121" t="s">
        <v>553</v>
      </c>
      <c r="H1091" s="116"/>
      <c r="I1091" s="116"/>
      <c r="J1091" s="116"/>
      <c r="K1091" s="116"/>
      <c r="Q1091" s="137"/>
      <c r="R1091" s="137"/>
      <c r="S1091" s="135"/>
      <c r="T1091" s="135"/>
      <c r="U1091" s="136"/>
      <c r="V1091" s="136"/>
      <c r="W1091" s="136"/>
      <c r="X1091" s="116"/>
      <c r="Y1091" s="136"/>
    </row>
    <row r="1092" spans="1:25" ht="15.75" customHeight="1">
      <c r="A1092" s="116" t="s">
        <v>3651</v>
      </c>
      <c r="C1092" s="116"/>
      <c r="D1092" s="116"/>
      <c r="E1092" s="203" t="s">
        <v>1121</v>
      </c>
      <c r="F1092" s="121" t="s">
        <v>553</v>
      </c>
      <c r="G1092" s="121" t="s">
        <v>553</v>
      </c>
      <c r="H1092" s="116"/>
      <c r="I1092" s="116"/>
      <c r="J1092" s="116"/>
      <c r="K1092" s="116"/>
      <c r="Q1092" s="137"/>
      <c r="R1092" s="137"/>
      <c r="S1092" s="135"/>
      <c r="T1092" s="135"/>
      <c r="U1092" s="136"/>
      <c r="V1092" s="136"/>
      <c r="W1092" s="136"/>
      <c r="X1092" s="116"/>
      <c r="Y1092" s="136"/>
    </row>
    <row r="1093" spans="1:25" ht="15.75" customHeight="1">
      <c r="A1093" s="116" t="s">
        <v>3651</v>
      </c>
      <c r="C1093" s="116"/>
      <c r="D1093" s="116"/>
      <c r="E1093" s="203" t="s">
        <v>1122</v>
      </c>
      <c r="F1093" s="121" t="s">
        <v>553</v>
      </c>
      <c r="G1093" s="121" t="s">
        <v>553</v>
      </c>
      <c r="H1093" s="116"/>
      <c r="I1093" s="116"/>
      <c r="J1093" s="116"/>
      <c r="K1093" s="116"/>
      <c r="Q1093" s="137"/>
      <c r="R1093" s="137"/>
      <c r="S1093" s="135"/>
      <c r="T1093" s="135"/>
      <c r="U1093" s="136"/>
      <c r="V1093" s="136"/>
      <c r="W1093" s="136"/>
      <c r="X1093" s="116"/>
      <c r="Y1093" s="136"/>
    </row>
    <row r="1094" spans="1:25" ht="15.75" customHeight="1">
      <c r="A1094" s="116" t="s">
        <v>3651</v>
      </c>
      <c r="C1094" s="116"/>
      <c r="D1094" s="116"/>
      <c r="E1094" s="203" t="s">
        <v>1123</v>
      </c>
      <c r="F1094" s="121" t="s">
        <v>553</v>
      </c>
      <c r="G1094" s="121" t="s">
        <v>553</v>
      </c>
      <c r="H1094" s="116"/>
      <c r="I1094" s="116"/>
      <c r="J1094" s="116"/>
      <c r="K1094" s="116"/>
      <c r="Q1094" s="137"/>
      <c r="R1094" s="137"/>
      <c r="S1094" s="135"/>
      <c r="T1094" s="135"/>
      <c r="U1094" s="136"/>
      <c r="V1094" s="136"/>
      <c r="W1094" s="136"/>
      <c r="X1094" s="116"/>
      <c r="Y1094" s="136"/>
    </row>
    <row r="1095" spans="1:25" ht="15.75" customHeight="1">
      <c r="A1095" s="116" t="s">
        <v>3651</v>
      </c>
      <c r="C1095" s="116"/>
      <c r="D1095" s="116"/>
      <c r="E1095" s="203" t="s">
        <v>1124</v>
      </c>
      <c r="F1095" s="121" t="s">
        <v>553</v>
      </c>
      <c r="G1095" s="121" t="s">
        <v>553</v>
      </c>
      <c r="H1095" s="116"/>
      <c r="I1095" s="116"/>
      <c r="J1095" s="116"/>
      <c r="K1095" s="116"/>
      <c r="Q1095" s="137"/>
      <c r="R1095" s="137"/>
      <c r="S1095" s="135"/>
      <c r="T1095" s="135"/>
      <c r="U1095" s="136"/>
      <c r="V1095" s="136"/>
      <c r="W1095" s="136"/>
      <c r="X1095" s="116"/>
      <c r="Y1095" s="136"/>
    </row>
    <row r="1096" spans="1:25" ht="15.75" customHeight="1">
      <c r="A1096" s="116" t="s">
        <v>3651</v>
      </c>
      <c r="C1096" s="116"/>
      <c r="D1096" s="116"/>
      <c r="E1096" s="203" t="s">
        <v>1125</v>
      </c>
      <c r="F1096" s="121" t="s">
        <v>553</v>
      </c>
      <c r="G1096" s="121" t="s">
        <v>553</v>
      </c>
      <c r="H1096" s="116"/>
      <c r="I1096" s="116"/>
      <c r="J1096" s="116"/>
      <c r="K1096" s="116"/>
      <c r="Q1096" s="137"/>
      <c r="R1096" s="137"/>
      <c r="S1096" s="135"/>
      <c r="T1096" s="135"/>
      <c r="U1096" s="136"/>
      <c r="V1096" s="136"/>
      <c r="W1096" s="136"/>
      <c r="X1096" s="116"/>
      <c r="Y1096" s="136"/>
    </row>
    <row r="1097" spans="1:25" ht="15.75" customHeight="1">
      <c r="A1097" s="116" t="s">
        <v>3651</v>
      </c>
      <c r="C1097" s="116"/>
      <c r="D1097" s="116"/>
      <c r="E1097" s="203" t="s">
        <v>1126</v>
      </c>
      <c r="F1097" s="121" t="s">
        <v>553</v>
      </c>
      <c r="G1097" s="121" t="s">
        <v>553</v>
      </c>
      <c r="H1097" s="116"/>
      <c r="I1097" s="116"/>
      <c r="J1097" s="116"/>
      <c r="K1097" s="116"/>
      <c r="Q1097" s="137"/>
      <c r="R1097" s="137"/>
      <c r="S1097" s="135"/>
      <c r="T1097" s="135"/>
      <c r="U1097" s="136"/>
      <c r="V1097" s="136"/>
      <c r="W1097" s="136"/>
      <c r="X1097" s="116"/>
      <c r="Y1097" s="136"/>
    </row>
    <row r="1098" spans="1:25" ht="15.75" customHeight="1">
      <c r="A1098" s="116" t="s">
        <v>3651</v>
      </c>
      <c r="C1098" s="116"/>
      <c r="D1098" s="116"/>
      <c r="E1098" s="203" t="s">
        <v>1127</v>
      </c>
      <c r="F1098" s="121" t="s">
        <v>553</v>
      </c>
      <c r="G1098" s="121" t="s">
        <v>553</v>
      </c>
      <c r="H1098" s="116"/>
      <c r="I1098" s="116"/>
      <c r="J1098" s="116"/>
      <c r="K1098" s="116"/>
      <c r="Q1098" s="137"/>
      <c r="R1098" s="137"/>
      <c r="S1098" s="135"/>
      <c r="T1098" s="135"/>
      <c r="U1098" s="136"/>
      <c r="V1098" s="136"/>
      <c r="W1098" s="136"/>
      <c r="X1098" s="116"/>
      <c r="Y1098" s="136"/>
    </row>
    <row r="1099" spans="1:25" ht="15.75" customHeight="1">
      <c r="A1099" s="116" t="s">
        <v>3651</v>
      </c>
      <c r="C1099" s="116"/>
      <c r="D1099" s="116"/>
      <c r="E1099" s="203" t="s">
        <v>1128</v>
      </c>
      <c r="F1099" s="121" t="s">
        <v>553</v>
      </c>
      <c r="G1099" s="121" t="s">
        <v>553</v>
      </c>
      <c r="H1099" s="116"/>
      <c r="I1099" s="116"/>
      <c r="J1099" s="116"/>
      <c r="K1099" s="116"/>
      <c r="Q1099" s="137"/>
      <c r="R1099" s="137"/>
      <c r="S1099" s="135"/>
      <c r="T1099" s="135"/>
      <c r="U1099" s="136"/>
      <c r="V1099" s="136"/>
      <c r="W1099" s="136"/>
      <c r="X1099" s="116"/>
      <c r="Y1099" s="136"/>
    </row>
    <row r="1100" spans="1:25" ht="15.75" customHeight="1">
      <c r="A1100" s="116" t="s">
        <v>3651</v>
      </c>
      <c r="C1100" s="116"/>
      <c r="D1100" s="116"/>
      <c r="E1100" s="203" t="s">
        <v>1129</v>
      </c>
      <c r="F1100" s="121" t="s">
        <v>553</v>
      </c>
      <c r="G1100" s="121" t="s">
        <v>553</v>
      </c>
      <c r="H1100" s="116"/>
      <c r="I1100" s="116"/>
      <c r="J1100" s="116"/>
      <c r="K1100" s="116"/>
      <c r="Q1100" s="137"/>
      <c r="R1100" s="137"/>
      <c r="S1100" s="135"/>
      <c r="T1100" s="135"/>
      <c r="U1100" s="136"/>
      <c r="V1100" s="136"/>
      <c r="W1100" s="136"/>
      <c r="X1100" s="116"/>
      <c r="Y1100" s="136"/>
    </row>
    <row r="1101" spans="1:25" ht="15.75" customHeight="1">
      <c r="A1101" s="116" t="s">
        <v>3651</v>
      </c>
      <c r="C1101" s="116"/>
      <c r="D1101" s="116"/>
      <c r="E1101" s="203" t="s">
        <v>1130</v>
      </c>
      <c r="F1101" s="121" t="s">
        <v>553</v>
      </c>
      <c r="G1101" s="121" t="s">
        <v>553</v>
      </c>
      <c r="H1101" s="116"/>
      <c r="I1101" s="116"/>
      <c r="J1101" s="116"/>
      <c r="K1101" s="116"/>
      <c r="Q1101" s="137"/>
      <c r="R1101" s="137"/>
      <c r="S1101" s="135"/>
      <c r="T1101" s="135"/>
      <c r="U1101" s="136"/>
      <c r="V1101" s="136"/>
      <c r="W1101" s="136"/>
      <c r="X1101" s="116"/>
      <c r="Y1101" s="136"/>
    </row>
    <row r="1102" spans="1:25" ht="15.75" customHeight="1">
      <c r="A1102" s="116" t="s">
        <v>3651</v>
      </c>
      <c r="C1102" s="116"/>
      <c r="D1102" s="116"/>
      <c r="E1102" s="203" t="s">
        <v>1131</v>
      </c>
      <c r="F1102" s="121" t="s">
        <v>553</v>
      </c>
      <c r="G1102" s="121" t="s">
        <v>553</v>
      </c>
      <c r="H1102" s="116"/>
      <c r="I1102" s="116"/>
      <c r="J1102" s="116"/>
      <c r="K1102" s="116"/>
      <c r="Q1102" s="137"/>
      <c r="R1102" s="137"/>
      <c r="S1102" s="135"/>
      <c r="T1102" s="135"/>
      <c r="U1102" s="136"/>
      <c r="V1102" s="136"/>
      <c r="W1102" s="136"/>
      <c r="X1102" s="116"/>
      <c r="Y1102" s="136"/>
    </row>
    <row r="1103" spans="1:25" ht="15.75" customHeight="1">
      <c r="A1103" s="116" t="s">
        <v>3651</v>
      </c>
      <c r="C1103" s="116"/>
      <c r="D1103" s="116"/>
      <c r="E1103" s="203" t="s">
        <v>1132</v>
      </c>
      <c r="F1103" s="121" t="s">
        <v>553</v>
      </c>
      <c r="G1103" s="121" t="s">
        <v>553</v>
      </c>
      <c r="H1103" s="116"/>
      <c r="I1103" s="116"/>
      <c r="J1103" s="116"/>
      <c r="K1103" s="116"/>
      <c r="Q1103" s="137"/>
      <c r="R1103" s="137"/>
      <c r="S1103" s="135"/>
      <c r="T1103" s="135"/>
      <c r="U1103" s="136"/>
      <c r="V1103" s="136"/>
      <c r="W1103" s="136"/>
      <c r="X1103" s="116"/>
      <c r="Y1103" s="136"/>
    </row>
    <row r="1104" spans="1:25" ht="15.75" customHeight="1">
      <c r="A1104" s="116" t="s">
        <v>3651</v>
      </c>
      <c r="C1104" s="116"/>
      <c r="D1104" s="116"/>
      <c r="E1104" s="203" t="s">
        <v>1133</v>
      </c>
      <c r="F1104" s="121" t="s">
        <v>553</v>
      </c>
      <c r="G1104" s="121" t="s">
        <v>553</v>
      </c>
      <c r="H1104" s="116"/>
      <c r="I1104" s="116"/>
      <c r="J1104" s="116"/>
      <c r="K1104" s="116"/>
      <c r="Q1104" s="137"/>
      <c r="R1104" s="137"/>
      <c r="S1104" s="135"/>
      <c r="T1104" s="135"/>
      <c r="U1104" s="136"/>
      <c r="V1104" s="136"/>
      <c r="W1104" s="136"/>
      <c r="X1104" s="116"/>
      <c r="Y1104" s="136"/>
    </row>
    <row r="1105" spans="1:25" ht="15.75" customHeight="1">
      <c r="A1105" s="116" t="s">
        <v>3651</v>
      </c>
      <c r="C1105" s="116"/>
      <c r="D1105" s="116"/>
      <c r="E1105" s="203" t="s">
        <v>1134</v>
      </c>
      <c r="F1105" s="121" t="s">
        <v>553</v>
      </c>
      <c r="G1105" s="121" t="s">
        <v>553</v>
      </c>
      <c r="H1105" s="116"/>
      <c r="I1105" s="116"/>
      <c r="J1105" s="116"/>
      <c r="K1105" s="116"/>
      <c r="Q1105" s="137"/>
      <c r="R1105" s="137"/>
      <c r="S1105" s="135"/>
      <c r="T1105" s="135"/>
      <c r="U1105" s="136"/>
      <c r="V1105" s="136"/>
      <c r="W1105" s="136"/>
      <c r="X1105" s="116"/>
      <c r="Y1105" s="136"/>
    </row>
    <row r="1106" spans="1:25" ht="15.75" customHeight="1">
      <c r="A1106" s="116" t="s">
        <v>3651</v>
      </c>
      <c r="C1106" s="116"/>
      <c r="D1106" s="116"/>
      <c r="E1106" s="203" t="s">
        <v>1135</v>
      </c>
      <c r="F1106" s="121" t="s">
        <v>553</v>
      </c>
      <c r="G1106" s="121" t="s">
        <v>553</v>
      </c>
      <c r="H1106" s="116"/>
      <c r="I1106" s="116"/>
      <c r="J1106" s="116"/>
      <c r="K1106" s="116"/>
      <c r="Q1106" s="137"/>
      <c r="R1106" s="137"/>
      <c r="S1106" s="135"/>
      <c r="T1106" s="135"/>
      <c r="U1106" s="136"/>
      <c r="V1106" s="136"/>
      <c r="W1106" s="136"/>
      <c r="X1106" s="116"/>
      <c r="Y1106" s="136"/>
    </row>
    <row r="1107" spans="1:25" ht="15.75" customHeight="1">
      <c r="A1107" s="116" t="s">
        <v>3651</v>
      </c>
      <c r="C1107" s="116"/>
      <c r="D1107" s="116"/>
      <c r="E1107" s="203" t="s">
        <v>1136</v>
      </c>
      <c r="F1107" s="121" t="s">
        <v>553</v>
      </c>
      <c r="G1107" s="121" t="s">
        <v>553</v>
      </c>
      <c r="H1107" s="116"/>
      <c r="I1107" s="116"/>
      <c r="J1107" s="116"/>
      <c r="K1107" s="116"/>
      <c r="Q1107" s="137"/>
      <c r="R1107" s="137"/>
      <c r="S1107" s="135"/>
      <c r="T1107" s="135"/>
      <c r="U1107" s="136"/>
      <c r="V1107" s="136"/>
      <c r="W1107" s="136"/>
      <c r="X1107" s="116"/>
      <c r="Y1107" s="136"/>
    </row>
    <row r="1108" spans="1:25" ht="15.75" customHeight="1">
      <c r="A1108" s="116" t="s">
        <v>3651</v>
      </c>
      <c r="C1108" s="116"/>
      <c r="D1108" s="116"/>
      <c r="E1108" s="203" t="s">
        <v>1137</v>
      </c>
      <c r="F1108" s="121" t="s">
        <v>553</v>
      </c>
      <c r="G1108" s="121" t="s">
        <v>553</v>
      </c>
      <c r="H1108" s="116"/>
      <c r="I1108" s="116"/>
      <c r="J1108" s="116"/>
      <c r="K1108" s="116"/>
      <c r="Q1108" s="137"/>
      <c r="R1108" s="137"/>
      <c r="S1108" s="135"/>
      <c r="T1108" s="135"/>
      <c r="U1108" s="136"/>
      <c r="V1108" s="136"/>
      <c r="W1108" s="136"/>
      <c r="X1108" s="116"/>
      <c r="Y1108" s="136"/>
    </row>
    <row r="1109" spans="1:25" ht="15.75" customHeight="1">
      <c r="A1109" s="116" t="s">
        <v>3651</v>
      </c>
      <c r="C1109" s="116"/>
      <c r="D1109" s="116"/>
      <c r="E1109" s="203" t="s">
        <v>1138</v>
      </c>
      <c r="F1109" s="121" t="s">
        <v>553</v>
      </c>
      <c r="G1109" s="121" t="s">
        <v>553</v>
      </c>
      <c r="H1109" s="116"/>
      <c r="I1109" s="116"/>
      <c r="J1109" s="116"/>
      <c r="K1109" s="116"/>
      <c r="Q1109" s="137"/>
      <c r="R1109" s="137"/>
      <c r="S1109" s="135"/>
      <c r="T1109" s="135"/>
      <c r="U1109" s="136"/>
      <c r="V1109" s="136"/>
      <c r="W1109" s="136"/>
      <c r="X1109" s="116"/>
      <c r="Y1109" s="136"/>
    </row>
    <row r="1110" spans="1:25" ht="15.75" customHeight="1">
      <c r="A1110" s="116" t="s">
        <v>3651</v>
      </c>
      <c r="C1110" s="116"/>
      <c r="D1110" s="116"/>
      <c r="E1110" s="203" t="s">
        <v>1139</v>
      </c>
      <c r="F1110" s="121" t="s">
        <v>553</v>
      </c>
      <c r="G1110" s="121" t="s">
        <v>553</v>
      </c>
      <c r="H1110" s="116"/>
      <c r="I1110" s="116"/>
      <c r="J1110" s="116"/>
      <c r="K1110" s="116"/>
      <c r="Q1110" s="137"/>
      <c r="R1110" s="137"/>
      <c r="S1110" s="135"/>
      <c r="T1110" s="135"/>
      <c r="U1110" s="136"/>
      <c r="V1110" s="136"/>
      <c r="W1110" s="136"/>
      <c r="X1110" s="116"/>
      <c r="Y1110" s="136"/>
    </row>
    <row r="1111" spans="1:25" ht="15.75" customHeight="1">
      <c r="A1111" s="116" t="s">
        <v>3651</v>
      </c>
      <c r="C1111" s="116"/>
      <c r="D1111" s="116"/>
      <c r="E1111" s="203" t="s">
        <v>1140</v>
      </c>
      <c r="F1111" s="121" t="s">
        <v>553</v>
      </c>
      <c r="G1111" s="121" t="s">
        <v>553</v>
      </c>
      <c r="H1111" s="116"/>
      <c r="I1111" s="116"/>
      <c r="J1111" s="116"/>
      <c r="K1111" s="116"/>
      <c r="Q1111" s="137"/>
      <c r="R1111" s="137"/>
      <c r="S1111" s="135"/>
      <c r="T1111" s="135"/>
      <c r="U1111" s="136"/>
      <c r="V1111" s="136"/>
      <c r="W1111" s="136"/>
      <c r="X1111" s="116"/>
      <c r="Y1111" s="136"/>
    </row>
    <row r="1112" spans="1:25" ht="15.75" customHeight="1">
      <c r="A1112" s="116" t="s">
        <v>3652</v>
      </c>
      <c r="C1112" s="116"/>
      <c r="D1112" s="116"/>
      <c r="E1112" s="203" t="s">
        <v>1141</v>
      </c>
      <c r="F1112" s="121" t="s">
        <v>553</v>
      </c>
      <c r="G1112" s="121" t="s">
        <v>553</v>
      </c>
      <c r="H1112" s="116"/>
      <c r="I1112" s="116"/>
      <c r="J1112" s="116"/>
      <c r="K1112" s="116"/>
      <c r="Q1112" s="137"/>
      <c r="R1112" s="137"/>
      <c r="S1112" s="135"/>
      <c r="T1112" s="135"/>
      <c r="U1112" s="136"/>
      <c r="V1112" s="136"/>
      <c r="W1112" s="136"/>
      <c r="X1112" s="116"/>
      <c r="Y1112" s="136"/>
    </row>
    <row r="1113" spans="1:25" ht="15.75" customHeight="1">
      <c r="A1113" s="116" t="s">
        <v>3652</v>
      </c>
      <c r="C1113" s="116"/>
      <c r="D1113" s="116"/>
      <c r="E1113" s="203" t="s">
        <v>1142</v>
      </c>
      <c r="F1113" s="121" t="s">
        <v>553</v>
      </c>
      <c r="G1113" s="121" t="s">
        <v>553</v>
      </c>
      <c r="H1113" s="116"/>
      <c r="I1113" s="116"/>
      <c r="J1113" s="116"/>
      <c r="K1113" s="116"/>
      <c r="Q1113" s="137"/>
      <c r="R1113" s="137"/>
      <c r="S1113" s="135"/>
      <c r="T1113" s="135"/>
      <c r="U1113" s="136"/>
      <c r="V1113" s="136"/>
      <c r="W1113" s="136"/>
      <c r="X1113" s="116"/>
      <c r="Y1113" s="136"/>
    </row>
    <row r="1114" spans="1:25" ht="15.75" customHeight="1">
      <c r="A1114" s="116" t="s">
        <v>3652</v>
      </c>
      <c r="C1114" s="116"/>
      <c r="D1114" s="116"/>
      <c r="E1114" s="203" t="s">
        <v>1143</v>
      </c>
      <c r="F1114" s="121" t="s">
        <v>553</v>
      </c>
      <c r="G1114" s="121" t="s">
        <v>553</v>
      </c>
      <c r="H1114" s="116"/>
      <c r="I1114" s="116"/>
      <c r="J1114" s="116"/>
      <c r="K1114" s="116"/>
      <c r="Q1114" s="137"/>
      <c r="R1114" s="137"/>
      <c r="S1114" s="135"/>
      <c r="T1114" s="135"/>
      <c r="U1114" s="136"/>
      <c r="V1114" s="136"/>
      <c r="W1114" s="136"/>
      <c r="X1114" s="116"/>
      <c r="Y1114" s="136"/>
    </row>
    <row r="1115" spans="1:25" ht="15.75" customHeight="1">
      <c r="A1115" s="116" t="s">
        <v>3652</v>
      </c>
      <c r="C1115" s="116"/>
      <c r="D1115" s="116"/>
      <c r="E1115" s="203" t="s">
        <v>1144</v>
      </c>
      <c r="F1115" s="121" t="s">
        <v>553</v>
      </c>
      <c r="G1115" s="121" t="s">
        <v>553</v>
      </c>
      <c r="H1115" s="116"/>
      <c r="I1115" s="116"/>
      <c r="J1115" s="116"/>
      <c r="K1115" s="116"/>
      <c r="Q1115" s="137"/>
      <c r="R1115" s="137"/>
      <c r="S1115" s="135"/>
      <c r="T1115" s="135"/>
      <c r="U1115" s="136"/>
      <c r="V1115" s="136"/>
      <c r="W1115" s="136"/>
      <c r="X1115" s="116"/>
      <c r="Y1115" s="136"/>
    </row>
    <row r="1116" spans="1:25" ht="15.75" customHeight="1">
      <c r="A1116" s="116" t="s">
        <v>3652</v>
      </c>
      <c r="C1116" s="116"/>
      <c r="D1116" s="116"/>
      <c r="E1116" s="203" t="s">
        <v>1145</v>
      </c>
      <c r="F1116" s="121" t="s">
        <v>553</v>
      </c>
      <c r="G1116" s="121" t="s">
        <v>553</v>
      </c>
      <c r="H1116" s="116"/>
      <c r="I1116" s="116"/>
      <c r="J1116" s="116"/>
      <c r="K1116" s="116"/>
      <c r="Q1116" s="137"/>
      <c r="R1116" s="137"/>
      <c r="S1116" s="135"/>
      <c r="T1116" s="135"/>
      <c r="U1116" s="136"/>
      <c r="V1116" s="136"/>
      <c r="W1116" s="136"/>
      <c r="X1116" s="116"/>
      <c r="Y1116" s="136"/>
    </row>
    <row r="1117" spans="1:25" ht="15.75" customHeight="1">
      <c r="A1117" s="116" t="s">
        <v>3652</v>
      </c>
      <c r="C1117" s="116"/>
      <c r="D1117" s="116"/>
      <c r="E1117" s="203" t="s">
        <v>1146</v>
      </c>
      <c r="F1117" s="121" t="s">
        <v>553</v>
      </c>
      <c r="G1117" s="121" t="s">
        <v>553</v>
      </c>
      <c r="H1117" s="116"/>
      <c r="I1117" s="116"/>
      <c r="J1117" s="116"/>
      <c r="K1117" s="116"/>
      <c r="Q1117" s="137"/>
      <c r="R1117" s="137"/>
      <c r="S1117" s="135"/>
      <c r="T1117" s="135"/>
      <c r="U1117" s="136"/>
      <c r="V1117" s="136"/>
      <c r="W1117" s="136"/>
      <c r="X1117" s="116"/>
      <c r="Y1117" s="136"/>
    </row>
    <row r="1118" spans="1:25" ht="15.75" customHeight="1">
      <c r="A1118" s="116" t="s">
        <v>3652</v>
      </c>
      <c r="C1118" s="116"/>
      <c r="D1118" s="116"/>
      <c r="E1118" s="203" t="s">
        <v>1147</v>
      </c>
      <c r="F1118" s="121" t="s">
        <v>553</v>
      </c>
      <c r="G1118" s="121" t="s">
        <v>553</v>
      </c>
      <c r="H1118" s="116"/>
      <c r="I1118" s="116"/>
      <c r="J1118" s="116"/>
      <c r="K1118" s="116"/>
      <c r="Q1118" s="137"/>
      <c r="R1118" s="137"/>
      <c r="S1118" s="135"/>
      <c r="T1118" s="135"/>
      <c r="U1118" s="136"/>
      <c r="V1118" s="136"/>
      <c r="W1118" s="136"/>
      <c r="X1118" s="116"/>
      <c r="Y1118" s="136"/>
    </row>
    <row r="1119" spans="1:25" ht="15.75" customHeight="1">
      <c r="A1119" s="116" t="s">
        <v>3652</v>
      </c>
      <c r="C1119" s="116"/>
      <c r="D1119" s="116"/>
      <c r="E1119" s="203" t="s">
        <v>1148</v>
      </c>
      <c r="F1119" s="121" t="s">
        <v>553</v>
      </c>
      <c r="G1119" s="121" t="s">
        <v>553</v>
      </c>
      <c r="H1119" s="116"/>
      <c r="I1119" s="116"/>
      <c r="J1119" s="116"/>
      <c r="K1119" s="116"/>
      <c r="Q1119" s="137"/>
      <c r="R1119" s="137"/>
      <c r="S1119" s="135"/>
      <c r="T1119" s="135"/>
      <c r="U1119" s="136"/>
      <c r="V1119" s="136"/>
      <c r="W1119" s="136"/>
      <c r="X1119" s="116"/>
      <c r="Y1119" s="136"/>
    </row>
    <row r="1120" spans="1:25" ht="15.75" customHeight="1">
      <c r="A1120" s="116" t="s">
        <v>3652</v>
      </c>
      <c r="C1120" s="116"/>
      <c r="D1120" s="116"/>
      <c r="E1120" s="203" t="s">
        <v>1149</v>
      </c>
      <c r="F1120" s="121" t="s">
        <v>553</v>
      </c>
      <c r="G1120" s="121" t="s">
        <v>553</v>
      </c>
      <c r="H1120" s="116"/>
      <c r="I1120" s="116"/>
      <c r="J1120" s="116"/>
      <c r="K1120" s="116"/>
      <c r="Q1120" s="137"/>
      <c r="R1120" s="137"/>
      <c r="S1120" s="135"/>
      <c r="T1120" s="135"/>
      <c r="U1120" s="136"/>
      <c r="V1120" s="136"/>
      <c r="W1120" s="136"/>
      <c r="X1120" s="116"/>
      <c r="Y1120" s="136"/>
    </row>
    <row r="1121" spans="1:25" ht="15.75" customHeight="1">
      <c r="A1121" s="116" t="s">
        <v>3652</v>
      </c>
      <c r="C1121" s="116"/>
      <c r="D1121" s="116"/>
      <c r="E1121" s="203" t="s">
        <v>1150</v>
      </c>
      <c r="F1121" s="121" t="s">
        <v>553</v>
      </c>
      <c r="G1121" s="121" t="s">
        <v>553</v>
      </c>
      <c r="H1121" s="116"/>
      <c r="I1121" s="116"/>
      <c r="J1121" s="116"/>
      <c r="K1121" s="116"/>
      <c r="Q1121" s="137"/>
      <c r="R1121" s="137"/>
      <c r="S1121" s="135"/>
      <c r="T1121" s="135"/>
      <c r="U1121" s="136"/>
      <c r="V1121" s="136"/>
      <c r="W1121" s="136"/>
      <c r="X1121" s="116"/>
      <c r="Y1121" s="136"/>
    </row>
    <row r="1122" spans="1:25" ht="15.75" customHeight="1">
      <c r="A1122" s="116" t="s">
        <v>3652</v>
      </c>
      <c r="C1122" s="116"/>
      <c r="D1122" s="116"/>
      <c r="E1122" s="203" t="s">
        <v>1151</v>
      </c>
      <c r="F1122" s="121" t="s">
        <v>553</v>
      </c>
      <c r="G1122" s="121" t="s">
        <v>553</v>
      </c>
      <c r="H1122" s="116"/>
      <c r="I1122" s="116"/>
      <c r="J1122" s="116"/>
      <c r="K1122" s="116"/>
      <c r="Q1122" s="137"/>
      <c r="R1122" s="137"/>
      <c r="S1122" s="135"/>
      <c r="T1122" s="135"/>
      <c r="U1122" s="136"/>
      <c r="V1122" s="136"/>
      <c r="W1122" s="136"/>
      <c r="X1122" s="116"/>
      <c r="Y1122" s="136"/>
    </row>
    <row r="1123" spans="1:25" ht="15.75" customHeight="1">
      <c r="A1123" s="116" t="s">
        <v>3652</v>
      </c>
      <c r="C1123" s="116"/>
      <c r="D1123" s="116"/>
      <c r="E1123" s="203" t="s">
        <v>1152</v>
      </c>
      <c r="F1123" s="121" t="s">
        <v>553</v>
      </c>
      <c r="G1123" s="121" t="s">
        <v>553</v>
      </c>
      <c r="H1123" s="116"/>
      <c r="I1123" s="116"/>
      <c r="J1123" s="116"/>
      <c r="K1123" s="116"/>
      <c r="Q1123" s="137"/>
      <c r="R1123" s="137"/>
      <c r="S1123" s="135"/>
      <c r="T1123" s="135"/>
      <c r="U1123" s="136"/>
      <c r="V1123" s="136"/>
      <c r="W1123" s="136"/>
      <c r="X1123" s="116"/>
      <c r="Y1123" s="136"/>
    </row>
    <row r="1124" spans="1:25" ht="15.75" customHeight="1">
      <c r="A1124" s="116" t="s">
        <v>3652</v>
      </c>
      <c r="C1124" s="116"/>
      <c r="D1124" s="116"/>
      <c r="E1124" s="203" t="s">
        <v>1153</v>
      </c>
      <c r="F1124" s="121" t="s">
        <v>553</v>
      </c>
      <c r="G1124" s="121" t="s">
        <v>553</v>
      </c>
      <c r="H1124" s="116"/>
      <c r="I1124" s="116"/>
      <c r="J1124" s="116"/>
      <c r="K1124" s="116"/>
      <c r="Q1124" s="137"/>
      <c r="R1124" s="137"/>
      <c r="S1124" s="135"/>
      <c r="T1124" s="135"/>
      <c r="U1124" s="136"/>
      <c r="V1124" s="136"/>
      <c r="W1124" s="136"/>
      <c r="X1124" s="116"/>
      <c r="Y1124" s="136"/>
    </row>
    <row r="1125" spans="1:25" ht="15.75" customHeight="1">
      <c r="A1125" s="116" t="s">
        <v>3652</v>
      </c>
      <c r="C1125" s="116"/>
      <c r="D1125" s="116"/>
      <c r="E1125" s="203" t="s">
        <v>1154</v>
      </c>
      <c r="F1125" s="121" t="s">
        <v>553</v>
      </c>
      <c r="G1125" s="121" t="s">
        <v>553</v>
      </c>
      <c r="H1125" s="116"/>
      <c r="I1125" s="116"/>
      <c r="J1125" s="116"/>
      <c r="K1125" s="116"/>
      <c r="Q1125" s="137"/>
      <c r="R1125" s="137"/>
      <c r="S1125" s="135"/>
      <c r="T1125" s="135"/>
      <c r="U1125" s="136"/>
      <c r="V1125" s="136"/>
      <c r="W1125" s="136"/>
      <c r="X1125" s="116"/>
      <c r="Y1125" s="136"/>
    </row>
    <row r="1126" spans="1:25" ht="15.75" customHeight="1">
      <c r="A1126" s="116" t="s">
        <v>3652</v>
      </c>
      <c r="C1126" s="116"/>
      <c r="D1126" s="116"/>
      <c r="E1126" s="203" t="s">
        <v>1155</v>
      </c>
      <c r="F1126" s="121" t="s">
        <v>553</v>
      </c>
      <c r="G1126" s="121" t="s">
        <v>553</v>
      </c>
      <c r="H1126" s="116"/>
      <c r="I1126" s="116"/>
      <c r="J1126" s="116"/>
      <c r="K1126" s="116"/>
      <c r="Q1126" s="137"/>
      <c r="R1126" s="137"/>
      <c r="S1126" s="135"/>
      <c r="T1126" s="135"/>
      <c r="U1126" s="136"/>
      <c r="V1126" s="136"/>
      <c r="W1126" s="136"/>
      <c r="X1126" s="116"/>
      <c r="Y1126" s="136"/>
    </row>
    <row r="1127" spans="1:25" ht="15.75" customHeight="1">
      <c r="A1127" s="116" t="s">
        <v>3652</v>
      </c>
      <c r="C1127" s="116"/>
      <c r="D1127" s="116"/>
      <c r="E1127" s="203" t="s">
        <v>1156</v>
      </c>
      <c r="F1127" s="121" t="s">
        <v>553</v>
      </c>
      <c r="G1127" s="121" t="s">
        <v>553</v>
      </c>
      <c r="H1127" s="116"/>
      <c r="I1127" s="116"/>
      <c r="J1127" s="116"/>
      <c r="K1127" s="116"/>
      <c r="Q1127" s="137"/>
      <c r="R1127" s="137"/>
      <c r="S1127" s="135"/>
      <c r="T1127" s="135"/>
      <c r="U1127" s="136"/>
      <c r="V1127" s="136"/>
      <c r="W1127" s="136"/>
      <c r="X1127" s="116"/>
      <c r="Y1127" s="136"/>
    </row>
    <row r="1128" spans="1:25" ht="15.75" customHeight="1">
      <c r="A1128" s="116" t="s">
        <v>3652</v>
      </c>
      <c r="C1128" s="116"/>
      <c r="D1128" s="116"/>
      <c r="E1128" s="203" t="s">
        <v>1157</v>
      </c>
      <c r="F1128" s="121" t="s">
        <v>553</v>
      </c>
      <c r="G1128" s="121" t="s">
        <v>553</v>
      </c>
      <c r="H1128" s="116"/>
      <c r="I1128" s="116"/>
      <c r="J1128" s="116"/>
      <c r="K1128" s="116"/>
      <c r="Q1128" s="137"/>
      <c r="R1128" s="137"/>
      <c r="S1128" s="135"/>
      <c r="T1128" s="135"/>
      <c r="U1128" s="136"/>
      <c r="V1128" s="136"/>
      <c r="W1128" s="136"/>
      <c r="X1128" s="116"/>
      <c r="Y1128" s="136"/>
    </row>
    <row r="1129" spans="1:25" ht="15.75" customHeight="1">
      <c r="A1129" s="116" t="s">
        <v>3652</v>
      </c>
      <c r="C1129" s="116"/>
      <c r="D1129" s="116"/>
      <c r="E1129" s="203" t="s">
        <v>1158</v>
      </c>
      <c r="F1129" s="121" t="s">
        <v>553</v>
      </c>
      <c r="G1129" s="121" t="s">
        <v>553</v>
      </c>
      <c r="H1129" s="116"/>
      <c r="I1129" s="116"/>
      <c r="J1129" s="116"/>
      <c r="K1129" s="116"/>
      <c r="Q1129" s="137"/>
      <c r="R1129" s="137"/>
      <c r="S1129" s="135"/>
      <c r="T1129" s="135"/>
      <c r="U1129" s="136"/>
      <c r="V1129" s="136"/>
      <c r="W1129" s="136"/>
      <c r="X1129" s="116"/>
      <c r="Y1129" s="136"/>
    </row>
    <row r="1130" spans="1:25" ht="15.75" customHeight="1">
      <c r="A1130" s="116" t="s">
        <v>3652</v>
      </c>
      <c r="C1130" s="116"/>
      <c r="D1130" s="116"/>
      <c r="E1130" s="203" t="s">
        <v>1159</v>
      </c>
      <c r="F1130" s="121" t="s">
        <v>553</v>
      </c>
      <c r="G1130" s="121" t="s">
        <v>553</v>
      </c>
      <c r="H1130" s="116"/>
      <c r="I1130" s="116"/>
      <c r="J1130" s="116"/>
      <c r="K1130" s="116"/>
      <c r="Q1130" s="137"/>
      <c r="R1130" s="137"/>
      <c r="S1130" s="135"/>
      <c r="T1130" s="135"/>
      <c r="U1130" s="136"/>
      <c r="V1130" s="136"/>
      <c r="W1130" s="136"/>
      <c r="X1130" s="116"/>
      <c r="Y1130" s="136"/>
    </row>
    <row r="1131" spans="1:25" ht="15.75" customHeight="1">
      <c r="A1131" s="116" t="s">
        <v>3652</v>
      </c>
      <c r="C1131" s="116"/>
      <c r="D1131" s="116"/>
      <c r="E1131" s="203" t="s">
        <v>1160</v>
      </c>
      <c r="F1131" s="121" t="s">
        <v>553</v>
      </c>
      <c r="G1131" s="121" t="s">
        <v>553</v>
      </c>
      <c r="H1131" s="116"/>
      <c r="I1131" s="116"/>
      <c r="J1131" s="116"/>
      <c r="K1131" s="116"/>
      <c r="Q1131" s="137"/>
      <c r="R1131" s="137"/>
      <c r="S1131" s="135"/>
      <c r="T1131" s="135"/>
      <c r="U1131" s="136"/>
      <c r="V1131" s="136"/>
      <c r="W1131" s="136"/>
      <c r="X1131" s="116"/>
      <c r="Y1131" s="136"/>
    </row>
    <row r="1132" spans="1:25" ht="15.75" customHeight="1">
      <c r="A1132" s="116" t="s">
        <v>3652</v>
      </c>
      <c r="C1132" s="116"/>
      <c r="D1132" s="116"/>
      <c r="E1132" s="203" t="s">
        <v>1161</v>
      </c>
      <c r="F1132" s="121" t="s">
        <v>553</v>
      </c>
      <c r="G1132" s="121" t="s">
        <v>553</v>
      </c>
      <c r="H1132" s="116"/>
      <c r="I1132" s="116"/>
      <c r="J1132" s="116"/>
      <c r="K1132" s="116"/>
      <c r="Q1132" s="137"/>
      <c r="R1132" s="137"/>
      <c r="S1132" s="135"/>
      <c r="T1132" s="135"/>
      <c r="U1132" s="136"/>
      <c r="V1132" s="136"/>
      <c r="W1132" s="136"/>
      <c r="X1132" s="116"/>
      <c r="Y1132" s="136"/>
    </row>
    <row r="1133" spans="1:25" ht="15.75" customHeight="1">
      <c r="A1133" s="116" t="s">
        <v>3652</v>
      </c>
      <c r="C1133" s="116"/>
      <c r="D1133" s="116"/>
      <c r="E1133" s="203" t="s">
        <v>1162</v>
      </c>
      <c r="F1133" s="121" t="s">
        <v>553</v>
      </c>
      <c r="G1133" s="121" t="s">
        <v>553</v>
      </c>
      <c r="H1133" s="116"/>
      <c r="I1133" s="116"/>
      <c r="J1133" s="116"/>
      <c r="K1133" s="116"/>
      <c r="Q1133" s="137"/>
      <c r="R1133" s="137"/>
      <c r="S1133" s="135"/>
      <c r="T1133" s="135"/>
      <c r="U1133" s="136"/>
      <c r="V1133" s="136"/>
      <c r="W1133" s="136"/>
      <c r="X1133" s="116"/>
      <c r="Y1133" s="136"/>
    </row>
    <row r="1134" spans="1:25" ht="15.75" customHeight="1">
      <c r="A1134" s="116" t="s">
        <v>3652</v>
      </c>
      <c r="C1134" s="116"/>
      <c r="D1134" s="116"/>
      <c r="E1134" s="203" t="s">
        <v>1163</v>
      </c>
      <c r="F1134" s="121" t="s">
        <v>553</v>
      </c>
      <c r="G1134" s="121" t="s">
        <v>553</v>
      </c>
      <c r="H1134" s="116"/>
      <c r="I1134" s="116"/>
      <c r="J1134" s="116"/>
      <c r="K1134" s="116"/>
      <c r="Q1134" s="137"/>
      <c r="R1134" s="137"/>
      <c r="S1134" s="135"/>
      <c r="T1134" s="135"/>
      <c r="U1134" s="136"/>
      <c r="V1134" s="136"/>
      <c r="W1134" s="136"/>
      <c r="X1134" s="116"/>
      <c r="Y1134" s="136"/>
    </row>
    <row r="1135" spans="1:25" ht="15.75" customHeight="1">
      <c r="A1135" s="116" t="s">
        <v>3652</v>
      </c>
      <c r="C1135" s="116"/>
      <c r="D1135" s="116"/>
      <c r="E1135" s="203" t="s">
        <v>1164</v>
      </c>
      <c r="F1135" s="121" t="s">
        <v>553</v>
      </c>
      <c r="G1135" s="121" t="s">
        <v>553</v>
      </c>
      <c r="H1135" s="116"/>
      <c r="I1135" s="116"/>
      <c r="J1135" s="116"/>
      <c r="K1135" s="116"/>
      <c r="Q1135" s="137"/>
      <c r="R1135" s="137"/>
      <c r="S1135" s="135"/>
      <c r="T1135" s="135"/>
      <c r="U1135" s="136"/>
      <c r="V1135" s="136"/>
      <c r="W1135" s="136"/>
      <c r="X1135" s="116"/>
      <c r="Y1135" s="136"/>
    </row>
    <row r="1136" spans="1:25" ht="15.75" customHeight="1">
      <c r="A1136" s="116" t="s">
        <v>3652</v>
      </c>
      <c r="C1136" s="116"/>
      <c r="D1136" s="116"/>
      <c r="E1136" s="203" t="s">
        <v>1165</v>
      </c>
      <c r="F1136" s="121" t="s">
        <v>553</v>
      </c>
      <c r="G1136" s="121" t="s">
        <v>553</v>
      </c>
      <c r="H1136" s="116"/>
      <c r="I1136" s="116"/>
      <c r="J1136" s="116"/>
      <c r="K1136" s="116"/>
      <c r="Q1136" s="137"/>
      <c r="R1136" s="137"/>
      <c r="S1136" s="135"/>
      <c r="T1136" s="135"/>
      <c r="U1136" s="136"/>
      <c r="V1136" s="136"/>
      <c r="W1136" s="136"/>
      <c r="X1136" s="116"/>
      <c r="Y1136" s="136"/>
    </row>
    <row r="1137" spans="1:25" ht="15.75" customHeight="1">
      <c r="A1137" s="116" t="s">
        <v>3652</v>
      </c>
      <c r="C1137" s="116"/>
      <c r="D1137" s="116"/>
      <c r="E1137" s="203" t="s">
        <v>1166</v>
      </c>
      <c r="F1137" s="121" t="s">
        <v>553</v>
      </c>
      <c r="G1137" s="121" t="s">
        <v>553</v>
      </c>
      <c r="H1137" s="116"/>
      <c r="I1137" s="116"/>
      <c r="J1137" s="116"/>
      <c r="K1137" s="116"/>
      <c r="Q1137" s="137"/>
      <c r="R1137" s="137"/>
      <c r="S1137" s="135"/>
      <c r="T1137" s="135"/>
      <c r="U1137" s="136"/>
      <c r="V1137" s="136"/>
      <c r="W1137" s="136"/>
      <c r="X1137" s="116"/>
      <c r="Y1137" s="136"/>
    </row>
    <row r="1138" spans="1:25" ht="15.75" customHeight="1">
      <c r="A1138" s="116" t="s">
        <v>3652</v>
      </c>
      <c r="C1138" s="116"/>
      <c r="D1138" s="116"/>
      <c r="E1138" s="203" t="s">
        <v>1167</v>
      </c>
      <c r="F1138" s="121" t="s">
        <v>553</v>
      </c>
      <c r="G1138" s="121" t="s">
        <v>553</v>
      </c>
      <c r="H1138" s="116"/>
      <c r="I1138" s="116"/>
      <c r="J1138" s="116"/>
      <c r="K1138" s="116"/>
      <c r="Q1138" s="137"/>
      <c r="R1138" s="137"/>
      <c r="S1138" s="135"/>
      <c r="T1138" s="135"/>
      <c r="U1138" s="136"/>
      <c r="V1138" s="136"/>
      <c r="W1138" s="136"/>
      <c r="X1138" s="116"/>
      <c r="Y1138" s="136"/>
    </row>
    <row r="1139" spans="1:25" ht="15.75" customHeight="1">
      <c r="A1139" s="116" t="s">
        <v>3652</v>
      </c>
      <c r="C1139" s="116"/>
      <c r="D1139" s="116"/>
      <c r="E1139" s="203" t="s">
        <v>1168</v>
      </c>
      <c r="F1139" s="121" t="s">
        <v>553</v>
      </c>
      <c r="G1139" s="121" t="s">
        <v>553</v>
      </c>
      <c r="H1139" s="116"/>
      <c r="I1139" s="116"/>
      <c r="J1139" s="116"/>
      <c r="K1139" s="116"/>
      <c r="Q1139" s="137"/>
      <c r="R1139" s="137"/>
      <c r="S1139" s="135"/>
      <c r="T1139" s="135"/>
      <c r="U1139" s="136"/>
      <c r="V1139" s="136"/>
      <c r="W1139" s="136"/>
      <c r="X1139" s="116"/>
      <c r="Y1139" s="136"/>
    </row>
    <row r="1140" spans="1:25" ht="15.75" customHeight="1">
      <c r="A1140" s="116" t="s">
        <v>3652</v>
      </c>
      <c r="C1140" s="116"/>
      <c r="D1140" s="116"/>
      <c r="E1140" s="203" t="s">
        <v>1169</v>
      </c>
      <c r="F1140" s="121" t="s">
        <v>553</v>
      </c>
      <c r="G1140" s="121" t="s">
        <v>553</v>
      </c>
      <c r="H1140" s="116"/>
      <c r="I1140" s="116"/>
      <c r="J1140" s="116"/>
      <c r="K1140" s="116"/>
      <c r="Q1140" s="137"/>
      <c r="R1140" s="137"/>
      <c r="S1140" s="135"/>
      <c r="T1140" s="135"/>
      <c r="U1140" s="136"/>
      <c r="V1140" s="136"/>
      <c r="W1140" s="136"/>
      <c r="X1140" s="116"/>
      <c r="Y1140" s="136"/>
    </row>
    <row r="1141" spans="1:25" ht="15.75" customHeight="1">
      <c r="A1141" s="116" t="s">
        <v>3652</v>
      </c>
      <c r="C1141" s="116"/>
      <c r="D1141" s="116"/>
      <c r="E1141" s="203" t="s">
        <v>1170</v>
      </c>
      <c r="F1141" s="121" t="s">
        <v>553</v>
      </c>
      <c r="G1141" s="121" t="s">
        <v>553</v>
      </c>
      <c r="H1141" s="116"/>
      <c r="I1141" s="116"/>
      <c r="J1141" s="116"/>
      <c r="K1141" s="116"/>
      <c r="Q1141" s="137"/>
      <c r="R1141" s="137"/>
      <c r="S1141" s="135"/>
      <c r="T1141" s="135"/>
      <c r="U1141" s="136"/>
      <c r="V1141" s="136"/>
      <c r="W1141" s="136"/>
      <c r="X1141" s="116"/>
      <c r="Y1141" s="136"/>
    </row>
    <row r="1142" spans="1:25" ht="15.75" customHeight="1">
      <c r="A1142" s="116" t="s">
        <v>3652</v>
      </c>
      <c r="C1142" s="116"/>
      <c r="D1142" s="116"/>
      <c r="E1142" s="203" t="s">
        <v>1171</v>
      </c>
      <c r="F1142" s="121" t="s">
        <v>553</v>
      </c>
      <c r="G1142" s="121" t="s">
        <v>553</v>
      </c>
      <c r="H1142" s="116"/>
      <c r="I1142" s="116"/>
      <c r="J1142" s="116"/>
      <c r="K1142" s="116"/>
      <c r="Q1142" s="137"/>
      <c r="R1142" s="137"/>
      <c r="S1142" s="135"/>
      <c r="T1142" s="135"/>
      <c r="U1142" s="136"/>
      <c r="V1142" s="136"/>
      <c r="W1142" s="136"/>
      <c r="X1142" s="116"/>
      <c r="Y1142" s="136"/>
    </row>
    <row r="1143" spans="1:25" ht="15.75" customHeight="1">
      <c r="A1143" s="116" t="s">
        <v>3652</v>
      </c>
      <c r="C1143" s="116"/>
      <c r="D1143" s="116"/>
      <c r="E1143" s="203" t="s">
        <v>1172</v>
      </c>
      <c r="F1143" s="121" t="s">
        <v>553</v>
      </c>
      <c r="G1143" s="121" t="s">
        <v>553</v>
      </c>
      <c r="H1143" s="116"/>
      <c r="I1143" s="116"/>
      <c r="J1143" s="116"/>
      <c r="K1143" s="116"/>
      <c r="Q1143" s="137"/>
      <c r="R1143" s="137"/>
      <c r="S1143" s="135"/>
      <c r="T1143" s="135"/>
      <c r="U1143" s="136"/>
      <c r="V1143" s="136"/>
      <c r="W1143" s="136"/>
      <c r="X1143" s="116"/>
      <c r="Y1143" s="136"/>
    </row>
    <row r="1144" spans="1:25" ht="15.75" customHeight="1">
      <c r="A1144" s="116" t="s">
        <v>3652</v>
      </c>
      <c r="C1144" s="116"/>
      <c r="D1144" s="116"/>
      <c r="E1144" s="203" t="s">
        <v>1173</v>
      </c>
      <c r="F1144" s="121" t="s">
        <v>553</v>
      </c>
      <c r="G1144" s="121" t="s">
        <v>553</v>
      </c>
      <c r="H1144" s="116"/>
      <c r="I1144" s="116"/>
      <c r="J1144" s="116"/>
      <c r="K1144" s="116"/>
      <c r="Q1144" s="137"/>
      <c r="R1144" s="137"/>
      <c r="S1144" s="135"/>
      <c r="T1144" s="135"/>
      <c r="U1144" s="136"/>
      <c r="V1144" s="136"/>
      <c r="W1144" s="136"/>
      <c r="X1144" s="116"/>
      <c r="Y1144" s="136"/>
    </row>
    <row r="1145" spans="1:25" ht="15.75" customHeight="1">
      <c r="A1145" s="116" t="s">
        <v>3652</v>
      </c>
      <c r="C1145" s="116"/>
      <c r="D1145" s="116"/>
      <c r="E1145" s="203" t="s">
        <v>1174</v>
      </c>
      <c r="F1145" s="121" t="s">
        <v>553</v>
      </c>
      <c r="G1145" s="121" t="s">
        <v>553</v>
      </c>
      <c r="H1145" s="116"/>
      <c r="I1145" s="116"/>
      <c r="J1145" s="116"/>
      <c r="K1145" s="116"/>
      <c r="Q1145" s="137"/>
      <c r="R1145" s="137"/>
      <c r="S1145" s="135"/>
      <c r="T1145" s="135"/>
      <c r="U1145" s="136"/>
      <c r="V1145" s="136"/>
      <c r="W1145" s="136"/>
      <c r="X1145" s="116"/>
      <c r="Y1145" s="136"/>
    </row>
    <row r="1146" spans="1:25" ht="15.75" customHeight="1">
      <c r="A1146" s="116" t="s">
        <v>3652</v>
      </c>
      <c r="C1146" s="116"/>
      <c r="D1146" s="116"/>
      <c r="E1146" s="203" t="s">
        <v>1175</v>
      </c>
      <c r="F1146" s="121" t="s">
        <v>553</v>
      </c>
      <c r="G1146" s="121" t="s">
        <v>553</v>
      </c>
      <c r="H1146" s="116"/>
      <c r="I1146" s="116"/>
      <c r="J1146" s="116"/>
      <c r="K1146" s="116"/>
      <c r="Q1146" s="137"/>
      <c r="R1146" s="137"/>
      <c r="S1146" s="135"/>
      <c r="T1146" s="135"/>
      <c r="U1146" s="136"/>
      <c r="V1146" s="136"/>
      <c r="W1146" s="136"/>
      <c r="X1146" s="116"/>
      <c r="Y1146" s="136"/>
    </row>
    <row r="1147" spans="1:25" ht="15.75" customHeight="1">
      <c r="A1147" s="116" t="s">
        <v>3652</v>
      </c>
      <c r="C1147" s="116"/>
      <c r="D1147" s="116"/>
      <c r="E1147" s="203" t="s">
        <v>1176</v>
      </c>
      <c r="F1147" s="121" t="s">
        <v>553</v>
      </c>
      <c r="G1147" s="121" t="s">
        <v>553</v>
      </c>
      <c r="H1147" s="116"/>
      <c r="I1147" s="116"/>
      <c r="J1147" s="116"/>
      <c r="K1147" s="116"/>
      <c r="Q1147" s="137"/>
      <c r="R1147" s="137"/>
      <c r="S1147" s="135"/>
      <c r="T1147" s="135"/>
      <c r="U1147" s="136"/>
      <c r="V1147" s="136"/>
      <c r="W1147" s="136"/>
      <c r="X1147" s="116"/>
      <c r="Y1147" s="136"/>
    </row>
    <row r="1148" spans="1:25" ht="15.75" customHeight="1">
      <c r="A1148" s="116" t="s">
        <v>3652</v>
      </c>
      <c r="C1148" s="116"/>
      <c r="D1148" s="116"/>
      <c r="E1148" s="203" t="s">
        <v>1177</v>
      </c>
      <c r="F1148" s="121" t="s">
        <v>553</v>
      </c>
      <c r="G1148" s="121" t="s">
        <v>553</v>
      </c>
      <c r="H1148" s="116"/>
      <c r="I1148" s="116"/>
      <c r="J1148" s="116"/>
      <c r="K1148" s="116"/>
      <c r="Q1148" s="137"/>
      <c r="R1148" s="137"/>
      <c r="S1148" s="135"/>
      <c r="T1148" s="135"/>
      <c r="U1148" s="136"/>
      <c r="V1148" s="136"/>
      <c r="W1148" s="136"/>
      <c r="X1148" s="116"/>
      <c r="Y1148" s="136"/>
    </row>
    <row r="1149" spans="1:25" ht="15.75" customHeight="1">
      <c r="A1149" s="116" t="s">
        <v>3652</v>
      </c>
      <c r="C1149" s="116"/>
      <c r="D1149" s="116"/>
      <c r="E1149" s="203" t="s">
        <v>1178</v>
      </c>
      <c r="F1149" s="121" t="s">
        <v>553</v>
      </c>
      <c r="G1149" s="121" t="s">
        <v>553</v>
      </c>
      <c r="H1149" s="116"/>
      <c r="I1149" s="116"/>
      <c r="J1149" s="116"/>
      <c r="K1149" s="116"/>
      <c r="Q1149" s="137"/>
      <c r="R1149" s="137"/>
      <c r="S1149" s="135"/>
      <c r="T1149" s="135"/>
      <c r="U1149" s="136"/>
      <c r="V1149" s="136"/>
      <c r="W1149" s="136"/>
      <c r="X1149" s="116"/>
      <c r="Y1149" s="136"/>
    </row>
    <row r="1150" spans="1:25" ht="15.75" customHeight="1">
      <c r="A1150" s="116" t="s">
        <v>3652</v>
      </c>
      <c r="C1150" s="116"/>
      <c r="D1150" s="116"/>
      <c r="E1150" s="203" t="s">
        <v>1179</v>
      </c>
      <c r="F1150" s="121" t="s">
        <v>553</v>
      </c>
      <c r="G1150" s="121" t="s">
        <v>553</v>
      </c>
      <c r="H1150" s="116"/>
      <c r="I1150" s="116"/>
      <c r="J1150" s="116"/>
      <c r="K1150" s="116"/>
      <c r="Q1150" s="137"/>
      <c r="R1150" s="137"/>
      <c r="S1150" s="135"/>
      <c r="T1150" s="135"/>
      <c r="U1150" s="136"/>
      <c r="V1150" s="136"/>
      <c r="W1150" s="136"/>
      <c r="X1150" s="116"/>
      <c r="Y1150" s="136"/>
    </row>
    <row r="1151" spans="1:25" ht="15.75" customHeight="1">
      <c r="A1151" s="116" t="s">
        <v>3652</v>
      </c>
      <c r="C1151" s="116"/>
      <c r="D1151" s="116"/>
      <c r="E1151" s="203" t="s">
        <v>1180</v>
      </c>
      <c r="F1151" s="121" t="s">
        <v>553</v>
      </c>
      <c r="G1151" s="121" t="s">
        <v>553</v>
      </c>
      <c r="H1151" s="116"/>
      <c r="I1151" s="116"/>
      <c r="J1151" s="116"/>
      <c r="K1151" s="116"/>
      <c r="Q1151" s="137"/>
      <c r="R1151" s="137"/>
      <c r="S1151" s="135"/>
      <c r="T1151" s="135"/>
      <c r="U1151" s="136"/>
      <c r="V1151" s="136"/>
      <c r="W1151" s="136"/>
      <c r="X1151" s="116"/>
      <c r="Y1151" s="136"/>
    </row>
    <row r="1152" spans="1:25" ht="15.75" customHeight="1">
      <c r="A1152" s="116" t="s">
        <v>3652</v>
      </c>
      <c r="C1152" s="116"/>
      <c r="D1152" s="116"/>
      <c r="E1152" s="203" t="s">
        <v>1181</v>
      </c>
      <c r="F1152" s="121" t="s">
        <v>553</v>
      </c>
      <c r="G1152" s="121" t="s">
        <v>553</v>
      </c>
      <c r="H1152" s="116"/>
      <c r="I1152" s="116"/>
      <c r="J1152" s="116"/>
      <c r="K1152" s="116"/>
      <c r="Q1152" s="137"/>
      <c r="R1152" s="137"/>
      <c r="S1152" s="135"/>
      <c r="T1152" s="135"/>
      <c r="U1152" s="136"/>
      <c r="V1152" s="136"/>
      <c r="W1152" s="136"/>
      <c r="X1152" s="116"/>
      <c r="Y1152" s="136"/>
    </row>
    <row r="1153" spans="1:25" ht="15.75" customHeight="1">
      <c r="A1153" s="116" t="s">
        <v>3652</v>
      </c>
      <c r="C1153" s="116"/>
      <c r="D1153" s="116"/>
      <c r="E1153" s="203" t="s">
        <v>1182</v>
      </c>
      <c r="F1153" s="121" t="s">
        <v>553</v>
      </c>
      <c r="G1153" s="121" t="s">
        <v>553</v>
      </c>
      <c r="H1153" s="116"/>
      <c r="I1153" s="116"/>
      <c r="J1153" s="116"/>
      <c r="K1153" s="116"/>
      <c r="Q1153" s="137"/>
      <c r="R1153" s="137"/>
      <c r="S1153" s="135"/>
      <c r="T1153" s="135"/>
      <c r="U1153" s="136"/>
      <c r="V1153" s="136"/>
      <c r="W1153" s="136"/>
      <c r="X1153" s="116"/>
      <c r="Y1153" s="136"/>
    </row>
    <row r="1154" spans="1:25" ht="15.75" customHeight="1">
      <c r="A1154" s="116" t="s">
        <v>3652</v>
      </c>
      <c r="C1154" s="116"/>
      <c r="D1154" s="116"/>
      <c r="E1154" s="203" t="s">
        <v>1183</v>
      </c>
      <c r="F1154" s="121" t="s">
        <v>553</v>
      </c>
      <c r="G1154" s="121" t="s">
        <v>553</v>
      </c>
      <c r="H1154" s="116"/>
      <c r="I1154" s="116"/>
      <c r="J1154" s="116"/>
      <c r="K1154" s="116"/>
      <c r="Q1154" s="137"/>
      <c r="R1154" s="137"/>
      <c r="S1154" s="135"/>
      <c r="T1154" s="135"/>
      <c r="U1154" s="136"/>
      <c r="V1154" s="136"/>
      <c r="W1154" s="136"/>
      <c r="X1154" s="116"/>
      <c r="Y1154" s="136"/>
    </row>
    <row r="1155" spans="1:25" ht="15.75" customHeight="1">
      <c r="A1155" s="116" t="s">
        <v>3652</v>
      </c>
      <c r="C1155" s="116"/>
      <c r="D1155" s="116"/>
      <c r="E1155" s="203" t="s">
        <v>1184</v>
      </c>
      <c r="F1155" s="121" t="s">
        <v>553</v>
      </c>
      <c r="G1155" s="121" t="s">
        <v>553</v>
      </c>
      <c r="H1155" s="116"/>
      <c r="I1155" s="116"/>
      <c r="J1155" s="116"/>
      <c r="K1155" s="116"/>
      <c r="Q1155" s="137"/>
      <c r="R1155" s="137"/>
      <c r="S1155" s="135"/>
      <c r="T1155" s="135"/>
      <c r="U1155" s="136"/>
      <c r="V1155" s="136"/>
      <c r="W1155" s="136"/>
      <c r="X1155" s="116"/>
      <c r="Y1155" s="136"/>
    </row>
    <row r="1156" spans="1:25" ht="15.75" customHeight="1">
      <c r="A1156" s="116" t="s">
        <v>3652</v>
      </c>
      <c r="C1156" s="116"/>
      <c r="D1156" s="116"/>
      <c r="E1156" s="203" t="s">
        <v>1185</v>
      </c>
      <c r="F1156" s="121" t="s">
        <v>553</v>
      </c>
      <c r="G1156" s="121" t="s">
        <v>553</v>
      </c>
      <c r="H1156" s="116"/>
      <c r="I1156" s="116"/>
      <c r="J1156" s="116"/>
      <c r="K1156" s="116"/>
      <c r="Q1156" s="137"/>
      <c r="R1156" s="137"/>
      <c r="S1156" s="135"/>
      <c r="T1156" s="135"/>
      <c r="U1156" s="136"/>
      <c r="V1156" s="136"/>
      <c r="W1156" s="136"/>
      <c r="X1156" s="116"/>
      <c r="Y1156" s="136"/>
    </row>
    <row r="1157" spans="1:25" ht="15.75" customHeight="1">
      <c r="A1157" s="116" t="s">
        <v>3652</v>
      </c>
      <c r="C1157" s="116"/>
      <c r="D1157" s="116"/>
      <c r="E1157" s="203" t="s">
        <v>1186</v>
      </c>
      <c r="F1157" s="121" t="s">
        <v>553</v>
      </c>
      <c r="G1157" s="121" t="s">
        <v>553</v>
      </c>
      <c r="H1157" s="116"/>
      <c r="I1157" s="116"/>
      <c r="J1157" s="116"/>
      <c r="K1157" s="116"/>
      <c r="Q1157" s="137"/>
      <c r="R1157" s="137"/>
      <c r="S1157" s="135"/>
      <c r="T1157" s="135"/>
      <c r="U1157" s="136"/>
      <c r="V1157" s="136"/>
      <c r="W1157" s="136"/>
      <c r="X1157" s="116"/>
      <c r="Y1157" s="136"/>
    </row>
    <row r="1158" spans="1:25" ht="15.75" customHeight="1">
      <c r="A1158" s="116" t="s">
        <v>3652</v>
      </c>
      <c r="C1158" s="116"/>
      <c r="D1158" s="116"/>
      <c r="E1158" s="203" t="s">
        <v>1187</v>
      </c>
      <c r="F1158" s="121" t="s">
        <v>553</v>
      </c>
      <c r="G1158" s="121" t="s">
        <v>553</v>
      </c>
      <c r="H1158" s="116"/>
      <c r="I1158" s="116"/>
      <c r="J1158" s="116"/>
      <c r="K1158" s="116"/>
      <c r="Q1158" s="137"/>
      <c r="R1158" s="137"/>
      <c r="S1158" s="135"/>
      <c r="T1158" s="135"/>
      <c r="U1158" s="136"/>
      <c r="V1158" s="136"/>
      <c r="W1158" s="136"/>
      <c r="X1158" s="116"/>
      <c r="Y1158" s="136"/>
    </row>
    <row r="1159" spans="1:25" ht="15.75" customHeight="1">
      <c r="A1159" s="116" t="s">
        <v>3652</v>
      </c>
      <c r="C1159" s="116"/>
      <c r="D1159" s="116"/>
      <c r="E1159" s="203" t="s">
        <v>1188</v>
      </c>
      <c r="F1159" s="121" t="s">
        <v>553</v>
      </c>
      <c r="G1159" s="121" t="s">
        <v>553</v>
      </c>
      <c r="H1159" s="116"/>
      <c r="I1159" s="116"/>
      <c r="J1159" s="116"/>
      <c r="K1159" s="116"/>
      <c r="Q1159" s="137"/>
      <c r="R1159" s="137"/>
      <c r="S1159" s="135"/>
      <c r="T1159" s="135"/>
      <c r="U1159" s="136"/>
      <c r="V1159" s="136"/>
      <c r="W1159" s="136"/>
      <c r="X1159" s="116"/>
      <c r="Y1159" s="136"/>
    </row>
    <row r="1160" spans="1:25" ht="15.75" customHeight="1">
      <c r="A1160" s="116" t="s">
        <v>3652</v>
      </c>
      <c r="C1160" s="116"/>
      <c r="D1160" s="116"/>
      <c r="E1160" s="203" t="s">
        <v>1189</v>
      </c>
      <c r="F1160" s="121" t="s">
        <v>553</v>
      </c>
      <c r="G1160" s="121" t="s">
        <v>553</v>
      </c>
      <c r="H1160" s="116"/>
      <c r="I1160" s="116"/>
      <c r="J1160" s="116"/>
      <c r="K1160" s="116"/>
      <c r="Q1160" s="137"/>
      <c r="R1160" s="137"/>
      <c r="S1160" s="135"/>
      <c r="T1160" s="135"/>
      <c r="U1160" s="136"/>
      <c r="V1160" s="136"/>
      <c r="W1160" s="136"/>
      <c r="X1160" s="116"/>
      <c r="Y1160" s="136"/>
    </row>
    <row r="1161" spans="1:25" ht="15.75" customHeight="1">
      <c r="A1161" s="116" t="s">
        <v>3652</v>
      </c>
      <c r="C1161" s="116"/>
      <c r="D1161" s="116"/>
      <c r="E1161" s="203" t="s">
        <v>1190</v>
      </c>
      <c r="F1161" s="121" t="s">
        <v>553</v>
      </c>
      <c r="G1161" s="121" t="s">
        <v>553</v>
      </c>
      <c r="H1161" s="116"/>
      <c r="I1161" s="116"/>
      <c r="J1161" s="116"/>
      <c r="K1161" s="116"/>
      <c r="Q1161" s="137"/>
      <c r="R1161" s="137"/>
      <c r="S1161" s="135"/>
      <c r="T1161" s="135"/>
      <c r="U1161" s="136"/>
      <c r="V1161" s="136"/>
      <c r="W1161" s="136"/>
      <c r="X1161" s="116"/>
      <c r="Y1161" s="136"/>
    </row>
    <row r="1162" spans="1:25" ht="15.75" customHeight="1">
      <c r="A1162" s="116" t="s">
        <v>3652</v>
      </c>
      <c r="C1162" s="116"/>
      <c r="D1162" s="116"/>
      <c r="E1162" s="203" t="s">
        <v>1191</v>
      </c>
      <c r="F1162" s="121" t="s">
        <v>553</v>
      </c>
      <c r="G1162" s="121" t="s">
        <v>553</v>
      </c>
      <c r="H1162" s="116"/>
      <c r="I1162" s="116"/>
      <c r="J1162" s="116"/>
      <c r="K1162" s="116"/>
      <c r="Q1162" s="137"/>
      <c r="R1162" s="137"/>
      <c r="S1162" s="135"/>
      <c r="T1162" s="135"/>
      <c r="U1162" s="136"/>
      <c r="V1162" s="136"/>
      <c r="W1162" s="136"/>
      <c r="X1162" s="116"/>
      <c r="Y1162" s="136"/>
    </row>
    <row r="1163" spans="1:25" ht="15.75" customHeight="1">
      <c r="A1163" s="116" t="s">
        <v>3652</v>
      </c>
      <c r="C1163" s="116"/>
      <c r="D1163" s="116"/>
      <c r="E1163" s="203" t="s">
        <v>1192</v>
      </c>
      <c r="F1163" s="121" t="s">
        <v>553</v>
      </c>
      <c r="G1163" s="121" t="s">
        <v>553</v>
      </c>
      <c r="H1163" s="116"/>
      <c r="I1163" s="116"/>
      <c r="J1163" s="116"/>
      <c r="K1163" s="116"/>
      <c r="Q1163" s="137"/>
      <c r="R1163" s="137"/>
      <c r="S1163" s="135"/>
      <c r="T1163" s="135"/>
      <c r="U1163" s="136"/>
      <c r="V1163" s="136"/>
      <c r="W1163" s="136"/>
      <c r="X1163" s="116"/>
      <c r="Y1163" s="136"/>
    </row>
    <row r="1164" spans="1:25" ht="15.75" customHeight="1">
      <c r="A1164" s="116" t="s">
        <v>3652</v>
      </c>
      <c r="C1164" s="116"/>
      <c r="D1164" s="116"/>
      <c r="E1164" s="203" t="s">
        <v>1193</v>
      </c>
      <c r="F1164" s="121" t="s">
        <v>553</v>
      </c>
      <c r="G1164" s="121" t="s">
        <v>553</v>
      </c>
      <c r="H1164" s="116"/>
      <c r="I1164" s="116"/>
      <c r="J1164" s="116"/>
      <c r="K1164" s="116"/>
      <c r="Q1164" s="137"/>
      <c r="R1164" s="137"/>
      <c r="S1164" s="135"/>
      <c r="T1164" s="135"/>
      <c r="U1164" s="136"/>
      <c r="V1164" s="136"/>
      <c r="W1164" s="136"/>
      <c r="X1164" s="116"/>
      <c r="Y1164" s="136"/>
    </row>
    <row r="1165" spans="1:25" ht="15.75" customHeight="1">
      <c r="A1165" s="116" t="s">
        <v>3652</v>
      </c>
      <c r="C1165" s="116"/>
      <c r="D1165" s="116"/>
      <c r="E1165" s="203" t="s">
        <v>1194</v>
      </c>
      <c r="F1165" s="121" t="s">
        <v>553</v>
      </c>
      <c r="G1165" s="121" t="s">
        <v>553</v>
      </c>
      <c r="H1165" s="116"/>
      <c r="I1165" s="116"/>
      <c r="J1165" s="116"/>
      <c r="K1165" s="116"/>
      <c r="Q1165" s="137"/>
      <c r="R1165" s="137"/>
      <c r="S1165" s="135"/>
      <c r="T1165" s="135"/>
      <c r="U1165" s="136"/>
      <c r="V1165" s="136"/>
      <c r="W1165" s="136"/>
      <c r="X1165" s="116"/>
      <c r="Y1165" s="136"/>
    </row>
    <row r="1166" spans="1:25" ht="15.75" customHeight="1">
      <c r="A1166" s="116" t="s">
        <v>3652</v>
      </c>
      <c r="C1166" s="116"/>
      <c r="D1166" s="116"/>
      <c r="E1166" s="203" t="s">
        <v>1195</v>
      </c>
      <c r="F1166" s="121" t="s">
        <v>553</v>
      </c>
      <c r="G1166" s="121" t="s">
        <v>553</v>
      </c>
      <c r="H1166" s="116"/>
      <c r="I1166" s="116"/>
      <c r="J1166" s="116"/>
      <c r="K1166" s="116"/>
      <c r="Q1166" s="137"/>
      <c r="R1166" s="137"/>
      <c r="S1166" s="135"/>
      <c r="T1166" s="135"/>
      <c r="U1166" s="136"/>
      <c r="V1166" s="136"/>
      <c r="W1166" s="136"/>
      <c r="X1166" s="116"/>
      <c r="Y1166" s="136"/>
    </row>
    <row r="1167" spans="1:25" ht="15.75" customHeight="1">
      <c r="A1167" s="116" t="s">
        <v>3653</v>
      </c>
      <c r="C1167" s="116"/>
      <c r="D1167" s="116"/>
      <c r="E1167" s="203" t="s">
        <v>1196</v>
      </c>
      <c r="F1167" s="121" t="s">
        <v>553</v>
      </c>
      <c r="G1167" s="121" t="s">
        <v>553</v>
      </c>
      <c r="H1167" s="116"/>
      <c r="I1167" s="116"/>
      <c r="J1167" s="116"/>
      <c r="K1167" s="116"/>
      <c r="Q1167" s="137"/>
      <c r="R1167" s="137"/>
      <c r="S1167" s="135"/>
      <c r="T1167" s="135"/>
      <c r="U1167" s="136"/>
      <c r="V1167" s="136"/>
      <c r="W1167" s="136"/>
      <c r="X1167" s="116"/>
      <c r="Y1167" s="136"/>
    </row>
    <row r="1168" spans="1:25" ht="15.75" customHeight="1">
      <c r="A1168" s="116" t="s">
        <v>3653</v>
      </c>
      <c r="C1168" s="116"/>
      <c r="D1168" s="116"/>
      <c r="E1168" s="203" t="s">
        <v>1197</v>
      </c>
      <c r="F1168" s="121" t="s">
        <v>553</v>
      </c>
      <c r="G1168" s="121" t="s">
        <v>553</v>
      </c>
      <c r="H1168" s="116"/>
      <c r="I1168" s="116"/>
      <c r="J1168" s="116"/>
      <c r="K1168" s="116"/>
      <c r="Q1168" s="137"/>
      <c r="R1168" s="137"/>
      <c r="S1168" s="135"/>
      <c r="T1168" s="135"/>
      <c r="U1168" s="136"/>
      <c r="V1168" s="136"/>
      <c r="W1168" s="136"/>
      <c r="X1168" s="116"/>
      <c r="Y1168" s="136"/>
    </row>
    <row r="1169" spans="1:25" ht="15.75" customHeight="1">
      <c r="A1169" s="116" t="s">
        <v>3653</v>
      </c>
      <c r="C1169" s="116"/>
      <c r="D1169" s="116"/>
      <c r="E1169" s="203" t="s">
        <v>1198</v>
      </c>
      <c r="F1169" s="121" t="s">
        <v>553</v>
      </c>
      <c r="G1169" s="121" t="s">
        <v>553</v>
      </c>
      <c r="H1169" s="116"/>
      <c r="I1169" s="116"/>
      <c r="J1169" s="116"/>
      <c r="K1169" s="116"/>
      <c r="Q1169" s="137"/>
      <c r="R1169" s="137"/>
      <c r="S1169" s="135"/>
      <c r="T1169" s="135"/>
      <c r="U1169" s="136"/>
      <c r="V1169" s="136"/>
      <c r="W1169" s="136"/>
      <c r="X1169" s="116"/>
      <c r="Y1169" s="136"/>
    </row>
    <row r="1170" spans="1:25" ht="15.75" customHeight="1">
      <c r="A1170" s="116" t="s">
        <v>3653</v>
      </c>
      <c r="C1170" s="116"/>
      <c r="D1170" s="116"/>
      <c r="E1170" s="203" t="s">
        <v>1199</v>
      </c>
      <c r="F1170" s="121" t="s">
        <v>553</v>
      </c>
      <c r="G1170" s="121" t="s">
        <v>553</v>
      </c>
      <c r="H1170" s="116"/>
      <c r="I1170" s="116"/>
      <c r="J1170" s="116"/>
      <c r="K1170" s="116"/>
      <c r="Q1170" s="137"/>
      <c r="R1170" s="137"/>
      <c r="S1170" s="135"/>
      <c r="T1170" s="135"/>
      <c r="U1170" s="136"/>
      <c r="V1170" s="136"/>
      <c r="W1170" s="136"/>
      <c r="X1170" s="116"/>
      <c r="Y1170" s="136"/>
    </row>
    <row r="1171" spans="1:25" ht="15.75" customHeight="1">
      <c r="A1171" s="116" t="s">
        <v>3653</v>
      </c>
      <c r="C1171" s="116"/>
      <c r="D1171" s="116"/>
      <c r="E1171" s="203" t="s">
        <v>1200</v>
      </c>
      <c r="F1171" s="121" t="s">
        <v>553</v>
      </c>
      <c r="G1171" s="121" t="s">
        <v>553</v>
      </c>
      <c r="H1171" s="116"/>
      <c r="I1171" s="116"/>
      <c r="J1171" s="116"/>
      <c r="K1171" s="116"/>
      <c r="Q1171" s="137"/>
      <c r="R1171" s="137"/>
      <c r="S1171" s="135"/>
      <c r="T1171" s="135"/>
      <c r="U1171" s="136"/>
      <c r="V1171" s="136"/>
      <c r="W1171" s="136"/>
      <c r="X1171" s="116"/>
      <c r="Y1171" s="136"/>
    </row>
    <row r="1172" spans="1:25" ht="15.75" customHeight="1">
      <c r="A1172" s="116" t="s">
        <v>3653</v>
      </c>
      <c r="C1172" s="116"/>
      <c r="D1172" s="116"/>
      <c r="E1172" s="203" t="s">
        <v>1201</v>
      </c>
      <c r="F1172" s="121" t="s">
        <v>553</v>
      </c>
      <c r="G1172" s="121" t="s">
        <v>553</v>
      </c>
      <c r="H1172" s="116"/>
      <c r="I1172" s="116"/>
      <c r="J1172" s="116"/>
      <c r="K1172" s="116"/>
      <c r="Q1172" s="137"/>
      <c r="R1172" s="137"/>
      <c r="S1172" s="135"/>
      <c r="T1172" s="135"/>
      <c r="U1172" s="136"/>
      <c r="V1172" s="136"/>
      <c r="W1172" s="136"/>
      <c r="X1172" s="116"/>
      <c r="Y1172" s="136"/>
    </row>
    <row r="1173" spans="1:25" ht="15.75" customHeight="1">
      <c r="A1173" s="116" t="s">
        <v>3653</v>
      </c>
      <c r="C1173" s="116"/>
      <c r="D1173" s="116"/>
      <c r="E1173" s="203" t="s">
        <v>1202</v>
      </c>
      <c r="F1173" s="121" t="s">
        <v>553</v>
      </c>
      <c r="G1173" s="121" t="s">
        <v>553</v>
      </c>
      <c r="H1173" s="116"/>
      <c r="I1173" s="116"/>
      <c r="J1173" s="116"/>
      <c r="K1173" s="116"/>
      <c r="Q1173" s="137"/>
      <c r="R1173" s="137"/>
      <c r="S1173" s="135"/>
      <c r="T1173" s="135"/>
      <c r="U1173" s="136"/>
      <c r="V1173" s="136"/>
      <c r="W1173" s="136"/>
      <c r="X1173" s="116"/>
      <c r="Y1173" s="136"/>
    </row>
    <row r="1174" spans="1:25" ht="15.75" customHeight="1">
      <c r="A1174" s="116" t="s">
        <v>3653</v>
      </c>
      <c r="C1174" s="116"/>
      <c r="D1174" s="116"/>
      <c r="E1174" s="203" t="s">
        <v>1203</v>
      </c>
      <c r="F1174" s="121" t="s">
        <v>553</v>
      </c>
      <c r="G1174" s="121" t="s">
        <v>553</v>
      </c>
      <c r="H1174" s="116"/>
      <c r="I1174" s="116"/>
      <c r="J1174" s="116"/>
      <c r="K1174" s="116"/>
      <c r="Q1174" s="137"/>
      <c r="R1174" s="137"/>
      <c r="S1174" s="135"/>
      <c r="T1174" s="135"/>
      <c r="U1174" s="136"/>
      <c r="V1174" s="136"/>
      <c r="W1174" s="136"/>
      <c r="X1174" s="116"/>
      <c r="Y1174" s="136"/>
    </row>
    <row r="1175" spans="1:25" ht="15.75" customHeight="1">
      <c r="A1175" s="116" t="s">
        <v>3653</v>
      </c>
      <c r="C1175" s="116"/>
      <c r="D1175" s="116"/>
      <c r="E1175" s="203" t="s">
        <v>1204</v>
      </c>
      <c r="F1175" s="121" t="s">
        <v>553</v>
      </c>
      <c r="G1175" s="121" t="s">
        <v>553</v>
      </c>
      <c r="H1175" s="116"/>
      <c r="I1175" s="116"/>
      <c r="J1175" s="116"/>
      <c r="K1175" s="116"/>
      <c r="Q1175" s="137"/>
      <c r="R1175" s="137"/>
      <c r="S1175" s="135"/>
      <c r="T1175" s="135"/>
      <c r="U1175" s="136"/>
      <c r="V1175" s="136"/>
      <c r="W1175" s="136"/>
      <c r="X1175" s="116"/>
      <c r="Y1175" s="136"/>
    </row>
    <row r="1176" spans="1:25" ht="15.75" customHeight="1">
      <c r="A1176" s="116" t="s">
        <v>3653</v>
      </c>
      <c r="C1176" s="116"/>
      <c r="D1176" s="116"/>
      <c r="E1176" s="203" t="s">
        <v>1205</v>
      </c>
      <c r="F1176" s="121" t="s">
        <v>553</v>
      </c>
      <c r="G1176" s="121" t="s">
        <v>553</v>
      </c>
      <c r="H1176" s="116"/>
      <c r="I1176" s="116"/>
      <c r="J1176" s="116"/>
      <c r="K1176" s="116"/>
      <c r="Q1176" s="137"/>
      <c r="R1176" s="137"/>
      <c r="S1176" s="135"/>
      <c r="T1176" s="135"/>
      <c r="U1176" s="136"/>
      <c r="V1176" s="136"/>
      <c r="W1176" s="136"/>
      <c r="X1176" s="116"/>
      <c r="Y1176" s="136"/>
    </row>
    <row r="1177" spans="1:25" ht="15.75" customHeight="1">
      <c r="A1177" s="116" t="s">
        <v>3653</v>
      </c>
      <c r="C1177" s="116"/>
      <c r="D1177" s="116"/>
      <c r="E1177" s="203" t="s">
        <v>1206</v>
      </c>
      <c r="F1177" s="121" t="s">
        <v>553</v>
      </c>
      <c r="G1177" s="121" t="s">
        <v>553</v>
      </c>
      <c r="H1177" s="116"/>
      <c r="I1177" s="116"/>
      <c r="J1177" s="116"/>
      <c r="K1177" s="116"/>
      <c r="Q1177" s="137"/>
      <c r="R1177" s="137"/>
      <c r="S1177" s="135"/>
      <c r="T1177" s="135"/>
      <c r="U1177" s="136"/>
      <c r="V1177" s="136"/>
      <c r="W1177" s="136"/>
      <c r="X1177" s="116"/>
      <c r="Y1177" s="136"/>
    </row>
    <row r="1178" spans="1:25" ht="15.75" customHeight="1">
      <c r="A1178" s="116" t="s">
        <v>3653</v>
      </c>
      <c r="C1178" s="116"/>
      <c r="D1178" s="116"/>
      <c r="E1178" s="203" t="s">
        <v>1207</v>
      </c>
      <c r="F1178" s="121" t="s">
        <v>553</v>
      </c>
      <c r="G1178" s="121" t="s">
        <v>553</v>
      </c>
      <c r="H1178" s="116"/>
      <c r="I1178" s="116"/>
      <c r="J1178" s="116"/>
      <c r="K1178" s="116"/>
      <c r="Q1178" s="137"/>
      <c r="R1178" s="137"/>
      <c r="S1178" s="135"/>
      <c r="T1178" s="135"/>
      <c r="U1178" s="136"/>
      <c r="V1178" s="136"/>
      <c r="W1178" s="136"/>
      <c r="X1178" s="116"/>
      <c r="Y1178" s="136"/>
    </row>
    <row r="1179" spans="1:25" ht="15.75" customHeight="1">
      <c r="A1179" s="116" t="s">
        <v>3653</v>
      </c>
      <c r="C1179" s="116"/>
      <c r="D1179" s="116"/>
      <c r="E1179" s="203" t="s">
        <v>1208</v>
      </c>
      <c r="F1179" s="121" t="s">
        <v>553</v>
      </c>
      <c r="G1179" s="121" t="s">
        <v>553</v>
      </c>
      <c r="H1179" s="116"/>
      <c r="I1179" s="116"/>
      <c r="J1179" s="116"/>
      <c r="K1179" s="116"/>
      <c r="Q1179" s="137"/>
      <c r="R1179" s="137"/>
      <c r="S1179" s="135"/>
      <c r="T1179" s="135"/>
      <c r="U1179" s="136"/>
      <c r="V1179" s="136"/>
      <c r="W1179" s="136"/>
      <c r="X1179" s="116"/>
      <c r="Y1179" s="136"/>
    </row>
    <row r="1180" spans="1:25" ht="15.75" customHeight="1">
      <c r="A1180" s="116" t="s">
        <v>3653</v>
      </c>
      <c r="C1180" s="116"/>
      <c r="D1180" s="116"/>
      <c r="E1180" s="203" t="s">
        <v>1209</v>
      </c>
      <c r="F1180" s="121" t="s">
        <v>553</v>
      </c>
      <c r="G1180" s="121" t="s">
        <v>553</v>
      </c>
      <c r="H1180" s="116"/>
      <c r="I1180" s="116"/>
      <c r="J1180" s="116"/>
      <c r="K1180" s="116"/>
      <c r="Q1180" s="137"/>
      <c r="R1180" s="137"/>
      <c r="S1180" s="135"/>
      <c r="T1180" s="135"/>
      <c r="U1180" s="136"/>
      <c r="V1180" s="136"/>
      <c r="W1180" s="136"/>
      <c r="X1180" s="116"/>
      <c r="Y1180" s="136"/>
    </row>
    <row r="1181" spans="1:25" ht="15.75" customHeight="1">
      <c r="A1181" s="116" t="s">
        <v>3653</v>
      </c>
      <c r="C1181" s="116"/>
      <c r="D1181" s="116"/>
      <c r="E1181" s="203" t="s">
        <v>1210</v>
      </c>
      <c r="F1181" s="121" t="s">
        <v>553</v>
      </c>
      <c r="G1181" s="121" t="s">
        <v>553</v>
      </c>
      <c r="H1181" s="116"/>
      <c r="I1181" s="116"/>
      <c r="J1181" s="116"/>
      <c r="K1181" s="116"/>
      <c r="Q1181" s="137"/>
      <c r="R1181" s="137"/>
      <c r="S1181" s="135"/>
      <c r="T1181" s="135"/>
      <c r="U1181" s="136"/>
      <c r="V1181" s="136"/>
      <c r="W1181" s="136"/>
      <c r="X1181" s="116"/>
      <c r="Y1181" s="136"/>
    </row>
    <row r="1182" spans="1:25" ht="15.75" customHeight="1">
      <c r="A1182" s="116" t="s">
        <v>3653</v>
      </c>
      <c r="C1182" s="116"/>
      <c r="D1182" s="116"/>
      <c r="E1182" s="203" t="s">
        <v>1211</v>
      </c>
      <c r="F1182" s="121" t="s">
        <v>553</v>
      </c>
      <c r="G1182" s="121" t="s">
        <v>553</v>
      </c>
      <c r="H1182" s="116"/>
      <c r="I1182" s="116"/>
      <c r="J1182" s="116"/>
      <c r="K1182" s="116"/>
      <c r="Q1182" s="137"/>
      <c r="R1182" s="137"/>
      <c r="S1182" s="135"/>
      <c r="T1182" s="135"/>
      <c r="U1182" s="136"/>
      <c r="V1182" s="136"/>
      <c r="W1182" s="136"/>
      <c r="X1182" s="116"/>
      <c r="Y1182" s="136"/>
    </row>
    <row r="1183" spans="1:25" ht="15.75" customHeight="1">
      <c r="A1183" s="116" t="s">
        <v>3653</v>
      </c>
      <c r="C1183" s="116"/>
      <c r="D1183" s="116"/>
      <c r="E1183" s="203" t="s">
        <v>1212</v>
      </c>
      <c r="F1183" s="121" t="s">
        <v>553</v>
      </c>
      <c r="G1183" s="121" t="s">
        <v>553</v>
      </c>
      <c r="H1183" s="116"/>
      <c r="I1183" s="116"/>
      <c r="J1183" s="116"/>
      <c r="K1183" s="116"/>
      <c r="Q1183" s="137"/>
      <c r="R1183" s="137"/>
      <c r="S1183" s="135"/>
      <c r="T1183" s="135"/>
      <c r="U1183" s="136"/>
      <c r="V1183" s="136"/>
      <c r="W1183" s="136"/>
      <c r="X1183" s="116"/>
      <c r="Y1183" s="136"/>
    </row>
    <row r="1184" spans="1:25" ht="15.75" customHeight="1">
      <c r="A1184" s="116" t="s">
        <v>3653</v>
      </c>
      <c r="C1184" s="116"/>
      <c r="D1184" s="116"/>
      <c r="E1184" s="203" t="s">
        <v>1213</v>
      </c>
      <c r="F1184" s="121" t="s">
        <v>553</v>
      </c>
      <c r="G1184" s="121" t="s">
        <v>553</v>
      </c>
      <c r="H1184" s="116"/>
      <c r="I1184" s="116"/>
      <c r="J1184" s="116"/>
      <c r="K1184" s="116"/>
      <c r="Q1184" s="137"/>
      <c r="R1184" s="137"/>
      <c r="S1184" s="135"/>
      <c r="T1184" s="135"/>
      <c r="U1184" s="136"/>
      <c r="V1184" s="136"/>
      <c r="W1184" s="136"/>
      <c r="X1184" s="116"/>
      <c r="Y1184" s="136"/>
    </row>
    <row r="1185" spans="1:25" ht="15.75" customHeight="1">
      <c r="A1185" s="116" t="s">
        <v>3653</v>
      </c>
      <c r="C1185" s="116"/>
      <c r="D1185" s="116"/>
      <c r="E1185" s="203" t="s">
        <v>1214</v>
      </c>
      <c r="F1185" s="121" t="s">
        <v>553</v>
      </c>
      <c r="G1185" s="121" t="s">
        <v>553</v>
      </c>
      <c r="H1185" s="116"/>
      <c r="I1185" s="116"/>
      <c r="J1185" s="116"/>
      <c r="K1185" s="116"/>
      <c r="Q1185" s="137"/>
      <c r="R1185" s="137"/>
      <c r="S1185" s="135"/>
      <c r="T1185" s="135"/>
      <c r="U1185" s="136"/>
      <c r="V1185" s="136"/>
      <c r="W1185" s="136"/>
      <c r="X1185" s="116"/>
      <c r="Y1185" s="136"/>
    </row>
    <row r="1186" spans="1:25" ht="15.75" customHeight="1">
      <c r="A1186" s="116" t="s">
        <v>3653</v>
      </c>
      <c r="C1186" s="116"/>
      <c r="D1186" s="116"/>
      <c r="E1186" s="203" t="s">
        <v>1215</v>
      </c>
      <c r="F1186" s="121" t="s">
        <v>553</v>
      </c>
      <c r="G1186" s="121" t="s">
        <v>553</v>
      </c>
      <c r="H1186" s="116"/>
      <c r="I1186" s="116"/>
      <c r="J1186" s="116"/>
      <c r="K1186" s="116"/>
      <c r="Q1186" s="137"/>
      <c r="R1186" s="137"/>
      <c r="S1186" s="135"/>
      <c r="T1186" s="135"/>
      <c r="U1186" s="136"/>
      <c r="V1186" s="136"/>
      <c r="W1186" s="136"/>
      <c r="X1186" s="116"/>
      <c r="Y1186" s="136"/>
    </row>
    <row r="1187" spans="1:25" ht="15.75" customHeight="1">
      <c r="A1187" s="116" t="s">
        <v>3653</v>
      </c>
      <c r="C1187" s="116"/>
      <c r="D1187" s="116"/>
      <c r="E1187" s="203" t="s">
        <v>1216</v>
      </c>
      <c r="F1187" s="121" t="s">
        <v>553</v>
      </c>
      <c r="G1187" s="121" t="s">
        <v>553</v>
      </c>
      <c r="H1187" s="116"/>
      <c r="I1187" s="116"/>
      <c r="J1187" s="116"/>
      <c r="K1187" s="116"/>
      <c r="Q1187" s="137"/>
      <c r="R1187" s="137"/>
      <c r="S1187" s="135"/>
      <c r="T1187" s="135"/>
      <c r="U1187" s="136"/>
      <c r="V1187" s="136"/>
      <c r="W1187" s="136"/>
      <c r="X1187" s="116"/>
      <c r="Y1187" s="136"/>
    </row>
    <row r="1188" spans="1:25" ht="15.75" customHeight="1">
      <c r="A1188" s="116" t="s">
        <v>3653</v>
      </c>
      <c r="C1188" s="116"/>
      <c r="D1188" s="116"/>
      <c r="E1188" s="203" t="s">
        <v>1217</v>
      </c>
      <c r="F1188" s="121" t="s">
        <v>553</v>
      </c>
      <c r="G1188" s="121" t="s">
        <v>553</v>
      </c>
      <c r="H1188" s="116"/>
      <c r="I1188" s="116"/>
      <c r="J1188" s="116"/>
      <c r="K1188" s="116"/>
      <c r="Q1188" s="137"/>
      <c r="R1188" s="137"/>
      <c r="S1188" s="135"/>
      <c r="T1188" s="135"/>
      <c r="U1188" s="136"/>
      <c r="V1188" s="136"/>
      <c r="W1188" s="136"/>
      <c r="X1188" s="116"/>
      <c r="Y1188" s="136"/>
    </row>
    <row r="1189" spans="1:25" ht="15.75" customHeight="1">
      <c r="A1189" s="116" t="s">
        <v>3653</v>
      </c>
      <c r="C1189" s="116"/>
      <c r="D1189" s="116"/>
      <c r="E1189" s="203" t="s">
        <v>1218</v>
      </c>
      <c r="F1189" s="121" t="s">
        <v>553</v>
      </c>
      <c r="G1189" s="121" t="s">
        <v>553</v>
      </c>
      <c r="H1189" s="116"/>
      <c r="I1189" s="116"/>
      <c r="J1189" s="116"/>
      <c r="K1189" s="116"/>
      <c r="Q1189" s="137"/>
      <c r="R1189" s="137"/>
      <c r="S1189" s="135"/>
      <c r="T1189" s="135"/>
      <c r="U1189" s="136"/>
      <c r="V1189" s="136"/>
      <c r="W1189" s="136"/>
      <c r="X1189" s="116"/>
      <c r="Y1189" s="136"/>
    </row>
    <row r="1190" spans="1:25" ht="15.75" customHeight="1">
      <c r="A1190" s="116" t="s">
        <v>3653</v>
      </c>
      <c r="C1190" s="116"/>
      <c r="D1190" s="116"/>
      <c r="E1190" s="203" t="s">
        <v>1219</v>
      </c>
      <c r="F1190" s="121" t="s">
        <v>553</v>
      </c>
      <c r="G1190" s="121" t="s">
        <v>553</v>
      </c>
      <c r="H1190" s="116"/>
      <c r="I1190" s="116"/>
      <c r="J1190" s="116"/>
      <c r="K1190" s="116"/>
      <c r="Q1190" s="137"/>
      <c r="R1190" s="137"/>
      <c r="S1190" s="135"/>
      <c r="T1190" s="135"/>
      <c r="U1190" s="136"/>
      <c r="V1190" s="136"/>
      <c r="W1190" s="136"/>
      <c r="X1190" s="116"/>
      <c r="Y1190" s="136"/>
    </row>
    <row r="1191" spans="1:25" ht="15.75" customHeight="1">
      <c r="A1191" s="116" t="s">
        <v>3653</v>
      </c>
      <c r="C1191" s="116"/>
      <c r="D1191" s="116"/>
      <c r="E1191" s="203" t="s">
        <v>1220</v>
      </c>
      <c r="F1191" s="121" t="s">
        <v>553</v>
      </c>
      <c r="G1191" s="121" t="s">
        <v>553</v>
      </c>
      <c r="H1191" s="116"/>
      <c r="I1191" s="116"/>
      <c r="J1191" s="116"/>
      <c r="K1191" s="116"/>
      <c r="Q1191" s="137"/>
      <c r="R1191" s="137"/>
      <c r="S1191" s="135"/>
      <c r="T1191" s="135"/>
      <c r="U1191" s="136"/>
      <c r="V1191" s="136"/>
      <c r="W1191" s="136"/>
      <c r="X1191" s="116"/>
      <c r="Y1191" s="136"/>
    </row>
    <row r="1192" spans="1:25" ht="15.75" customHeight="1">
      <c r="A1192" s="116" t="s">
        <v>3653</v>
      </c>
      <c r="C1192" s="116"/>
      <c r="D1192" s="116"/>
      <c r="E1192" s="203" t="s">
        <v>1221</v>
      </c>
      <c r="F1192" s="121" t="s">
        <v>553</v>
      </c>
      <c r="G1192" s="121" t="s">
        <v>553</v>
      </c>
      <c r="H1192" s="116"/>
      <c r="I1192" s="116"/>
      <c r="J1192" s="116"/>
      <c r="K1192" s="116"/>
      <c r="Q1192" s="137"/>
      <c r="R1192" s="137"/>
      <c r="S1192" s="135"/>
      <c r="T1192" s="135"/>
      <c r="U1192" s="136"/>
      <c r="V1192" s="136"/>
      <c r="W1192" s="136"/>
      <c r="X1192" s="116"/>
      <c r="Y1192" s="136"/>
    </row>
    <row r="1193" spans="1:25" ht="15.75" customHeight="1">
      <c r="A1193" s="116" t="s">
        <v>3653</v>
      </c>
      <c r="C1193" s="116"/>
      <c r="D1193" s="116"/>
      <c r="E1193" s="203" t="s">
        <v>1222</v>
      </c>
      <c r="F1193" s="121" t="s">
        <v>553</v>
      </c>
      <c r="G1193" s="121" t="s">
        <v>553</v>
      </c>
      <c r="H1193" s="116"/>
      <c r="I1193" s="116"/>
      <c r="J1193" s="116"/>
      <c r="K1193" s="116"/>
      <c r="Q1193" s="137"/>
      <c r="R1193" s="137"/>
      <c r="S1193" s="135"/>
      <c r="T1193" s="135"/>
      <c r="U1193" s="136"/>
      <c r="V1193" s="136"/>
      <c r="W1193" s="136"/>
      <c r="X1193" s="116"/>
      <c r="Y1193" s="136"/>
    </row>
    <row r="1194" spans="1:25" ht="15.75" customHeight="1">
      <c r="A1194" s="116" t="s">
        <v>3653</v>
      </c>
      <c r="C1194" s="116"/>
      <c r="D1194" s="116"/>
      <c r="E1194" s="203" t="s">
        <v>1223</v>
      </c>
      <c r="F1194" s="121" t="s">
        <v>553</v>
      </c>
      <c r="G1194" s="121" t="s">
        <v>553</v>
      </c>
      <c r="H1194" s="116"/>
      <c r="I1194" s="116"/>
      <c r="J1194" s="116"/>
      <c r="K1194" s="116"/>
      <c r="Q1194" s="137"/>
      <c r="R1194" s="137"/>
      <c r="S1194" s="135"/>
      <c r="T1194" s="135"/>
      <c r="U1194" s="136"/>
      <c r="V1194" s="136"/>
      <c r="W1194" s="136"/>
      <c r="X1194" s="116"/>
      <c r="Y1194" s="136"/>
    </row>
    <row r="1195" spans="1:25" ht="15.75" customHeight="1">
      <c r="A1195" s="116" t="s">
        <v>3653</v>
      </c>
      <c r="C1195" s="116"/>
      <c r="D1195" s="116"/>
      <c r="E1195" s="203" t="s">
        <v>1224</v>
      </c>
      <c r="F1195" s="121" t="s">
        <v>553</v>
      </c>
      <c r="G1195" s="121" t="s">
        <v>553</v>
      </c>
      <c r="H1195" s="116"/>
      <c r="I1195" s="116"/>
      <c r="J1195" s="116"/>
      <c r="K1195" s="116"/>
      <c r="Q1195" s="137"/>
      <c r="R1195" s="137"/>
      <c r="S1195" s="135"/>
      <c r="T1195" s="135"/>
      <c r="U1195" s="136"/>
      <c r="V1195" s="136"/>
      <c r="W1195" s="136"/>
      <c r="X1195" s="116"/>
      <c r="Y1195" s="136"/>
    </row>
    <row r="1196" spans="1:25" ht="15.75" customHeight="1">
      <c r="A1196" s="116" t="s">
        <v>3653</v>
      </c>
      <c r="C1196" s="116"/>
      <c r="D1196" s="116"/>
      <c r="E1196" s="203" t="s">
        <v>1225</v>
      </c>
      <c r="F1196" s="121" t="s">
        <v>553</v>
      </c>
      <c r="G1196" s="121" t="s">
        <v>553</v>
      </c>
      <c r="H1196" s="116"/>
      <c r="I1196" s="116"/>
      <c r="J1196" s="116"/>
      <c r="K1196" s="116"/>
      <c r="Q1196" s="137"/>
      <c r="R1196" s="137"/>
      <c r="S1196" s="135"/>
      <c r="T1196" s="135"/>
      <c r="U1196" s="136"/>
      <c r="V1196" s="136"/>
      <c r="W1196" s="136"/>
      <c r="X1196" s="116"/>
      <c r="Y1196" s="136"/>
    </row>
    <row r="1197" spans="1:25" ht="15.75" customHeight="1">
      <c r="A1197" s="116" t="s">
        <v>3653</v>
      </c>
      <c r="C1197" s="116"/>
      <c r="D1197" s="116"/>
      <c r="E1197" s="203" t="s">
        <v>1226</v>
      </c>
      <c r="F1197" s="121" t="s">
        <v>553</v>
      </c>
      <c r="G1197" s="121" t="s">
        <v>553</v>
      </c>
      <c r="H1197" s="116"/>
      <c r="I1197" s="116"/>
      <c r="J1197" s="116"/>
      <c r="K1197" s="116"/>
      <c r="Q1197" s="137"/>
      <c r="R1197" s="137"/>
      <c r="S1197" s="135"/>
      <c r="T1197" s="135"/>
      <c r="U1197" s="136"/>
      <c r="V1197" s="136"/>
      <c r="W1197" s="136"/>
      <c r="X1197" s="116"/>
      <c r="Y1197" s="136"/>
    </row>
    <row r="1198" spans="1:25" ht="15.75" customHeight="1">
      <c r="A1198" s="116" t="s">
        <v>3653</v>
      </c>
      <c r="C1198" s="116"/>
      <c r="D1198" s="116"/>
      <c r="E1198" s="203" t="s">
        <v>1227</v>
      </c>
      <c r="F1198" s="121" t="s">
        <v>553</v>
      </c>
      <c r="G1198" s="121" t="s">
        <v>553</v>
      </c>
      <c r="H1198" s="116"/>
      <c r="I1198" s="116"/>
      <c r="J1198" s="116"/>
      <c r="K1198" s="116"/>
      <c r="Q1198" s="137"/>
      <c r="R1198" s="137"/>
      <c r="S1198" s="135"/>
      <c r="T1198" s="135"/>
      <c r="U1198" s="136"/>
      <c r="V1198" s="136"/>
      <c r="W1198" s="136"/>
      <c r="X1198" s="116"/>
      <c r="Y1198" s="136"/>
    </row>
    <row r="1199" spans="1:25" ht="15.75" customHeight="1">
      <c r="A1199" s="116" t="s">
        <v>3653</v>
      </c>
      <c r="C1199" s="116"/>
      <c r="D1199" s="116"/>
      <c r="E1199" s="203" t="s">
        <v>1228</v>
      </c>
      <c r="F1199" s="121" t="s">
        <v>553</v>
      </c>
      <c r="G1199" s="121" t="s">
        <v>553</v>
      </c>
      <c r="H1199" s="116"/>
      <c r="I1199" s="116"/>
      <c r="J1199" s="116"/>
      <c r="K1199" s="116"/>
      <c r="Q1199" s="137"/>
      <c r="R1199" s="137"/>
      <c r="S1199" s="135"/>
      <c r="T1199" s="135"/>
      <c r="U1199" s="136"/>
      <c r="V1199" s="136"/>
      <c r="W1199" s="136"/>
      <c r="X1199" s="116"/>
      <c r="Y1199" s="136"/>
    </row>
    <row r="1200" spans="1:25" ht="15.75" customHeight="1">
      <c r="A1200" s="116" t="s">
        <v>3653</v>
      </c>
      <c r="C1200" s="116"/>
      <c r="D1200" s="116"/>
      <c r="E1200" s="203" t="s">
        <v>1229</v>
      </c>
      <c r="F1200" s="121" t="s">
        <v>553</v>
      </c>
      <c r="G1200" s="121" t="s">
        <v>553</v>
      </c>
      <c r="H1200" s="116"/>
      <c r="I1200" s="116"/>
      <c r="J1200" s="116"/>
      <c r="K1200" s="116"/>
      <c r="Q1200" s="137"/>
      <c r="R1200" s="137"/>
      <c r="S1200" s="135"/>
      <c r="T1200" s="135"/>
      <c r="U1200" s="136"/>
      <c r="V1200" s="136"/>
      <c r="W1200" s="136"/>
      <c r="X1200" s="116"/>
      <c r="Y1200" s="136"/>
    </row>
    <row r="1201" spans="1:25" ht="15.75" customHeight="1">
      <c r="A1201" s="116" t="s">
        <v>3653</v>
      </c>
      <c r="C1201" s="116"/>
      <c r="D1201" s="116"/>
      <c r="E1201" s="203" t="s">
        <v>1230</v>
      </c>
      <c r="F1201" s="121" t="s">
        <v>553</v>
      </c>
      <c r="G1201" s="121" t="s">
        <v>553</v>
      </c>
      <c r="H1201" s="116"/>
      <c r="I1201" s="116"/>
      <c r="J1201" s="116"/>
      <c r="K1201" s="116"/>
      <c r="Q1201" s="137"/>
      <c r="R1201" s="137"/>
      <c r="S1201" s="135"/>
      <c r="T1201" s="135"/>
      <c r="U1201" s="136"/>
      <c r="V1201" s="136"/>
      <c r="W1201" s="136"/>
      <c r="X1201" s="116"/>
      <c r="Y1201" s="136"/>
    </row>
    <row r="1202" spans="1:25" ht="15.75" customHeight="1">
      <c r="A1202" s="116" t="s">
        <v>3653</v>
      </c>
      <c r="C1202" s="116"/>
      <c r="D1202" s="116"/>
      <c r="E1202" s="203" t="s">
        <v>1231</v>
      </c>
      <c r="F1202" s="121" t="s">
        <v>553</v>
      </c>
      <c r="G1202" s="121" t="s">
        <v>553</v>
      </c>
      <c r="H1202" s="116"/>
      <c r="I1202" s="116"/>
      <c r="J1202" s="116"/>
      <c r="K1202" s="116"/>
      <c r="Q1202" s="137"/>
      <c r="R1202" s="137"/>
      <c r="S1202" s="135"/>
      <c r="T1202" s="135"/>
      <c r="U1202" s="136"/>
      <c r="V1202" s="136"/>
      <c r="W1202" s="136"/>
      <c r="X1202" s="116"/>
      <c r="Y1202" s="136"/>
    </row>
    <row r="1203" spans="1:25" ht="15.75" customHeight="1">
      <c r="A1203" s="116" t="s">
        <v>3653</v>
      </c>
      <c r="C1203" s="116"/>
      <c r="D1203" s="116"/>
      <c r="E1203" s="203" t="s">
        <v>1232</v>
      </c>
      <c r="F1203" s="121" t="s">
        <v>553</v>
      </c>
      <c r="G1203" s="121" t="s">
        <v>553</v>
      </c>
      <c r="H1203" s="116"/>
      <c r="I1203" s="116"/>
      <c r="J1203" s="116"/>
      <c r="K1203" s="116"/>
      <c r="Q1203" s="137"/>
      <c r="R1203" s="137"/>
      <c r="S1203" s="135"/>
      <c r="T1203" s="135"/>
      <c r="U1203" s="136"/>
      <c r="V1203" s="136"/>
      <c r="W1203" s="136"/>
      <c r="X1203" s="116"/>
      <c r="Y1203" s="136"/>
    </row>
    <row r="1204" spans="1:25" ht="15.75" customHeight="1">
      <c r="A1204" s="116" t="s">
        <v>3653</v>
      </c>
      <c r="C1204" s="116"/>
      <c r="D1204" s="116"/>
      <c r="E1204" s="203" t="s">
        <v>1233</v>
      </c>
      <c r="F1204" s="121" t="s">
        <v>553</v>
      </c>
      <c r="G1204" s="121" t="s">
        <v>553</v>
      </c>
      <c r="H1204" s="116"/>
      <c r="I1204" s="116"/>
      <c r="J1204" s="116"/>
      <c r="K1204" s="116"/>
      <c r="Q1204" s="137"/>
      <c r="R1204" s="137"/>
      <c r="S1204" s="135"/>
      <c r="T1204" s="135"/>
      <c r="U1204" s="136"/>
      <c r="V1204" s="136"/>
      <c r="W1204" s="136"/>
      <c r="X1204" s="116"/>
      <c r="Y1204" s="136"/>
    </row>
    <row r="1205" spans="1:25" ht="15.75" customHeight="1">
      <c r="A1205" s="116" t="s">
        <v>3653</v>
      </c>
      <c r="C1205" s="116"/>
      <c r="D1205" s="116"/>
      <c r="E1205" s="203" t="s">
        <v>1234</v>
      </c>
      <c r="F1205" s="121" t="s">
        <v>553</v>
      </c>
      <c r="G1205" s="121" t="s">
        <v>553</v>
      </c>
      <c r="H1205" s="116"/>
      <c r="I1205" s="116"/>
      <c r="J1205" s="116"/>
      <c r="K1205" s="116"/>
      <c r="Q1205" s="137"/>
      <c r="R1205" s="137"/>
      <c r="S1205" s="135"/>
      <c r="T1205" s="135"/>
      <c r="U1205" s="136"/>
      <c r="V1205" s="136"/>
      <c r="W1205" s="136"/>
      <c r="X1205" s="116"/>
      <c r="Y1205" s="136"/>
    </row>
    <row r="1206" spans="1:25" ht="15.75" customHeight="1">
      <c r="A1206" s="116" t="s">
        <v>3653</v>
      </c>
      <c r="C1206" s="116"/>
      <c r="D1206" s="116"/>
      <c r="E1206" s="203" t="s">
        <v>1235</v>
      </c>
      <c r="F1206" s="121" t="s">
        <v>553</v>
      </c>
      <c r="G1206" s="121" t="s">
        <v>553</v>
      </c>
      <c r="H1206" s="116"/>
      <c r="I1206" s="116"/>
      <c r="J1206" s="116"/>
      <c r="K1206" s="116"/>
      <c r="Q1206" s="137"/>
      <c r="R1206" s="137"/>
      <c r="S1206" s="135"/>
      <c r="T1206" s="135"/>
      <c r="U1206" s="136"/>
      <c r="V1206" s="136"/>
      <c r="W1206" s="136"/>
      <c r="X1206" s="116"/>
      <c r="Y1206" s="136"/>
    </row>
    <row r="1207" spans="1:25" ht="15.75" customHeight="1">
      <c r="A1207" s="116" t="s">
        <v>3653</v>
      </c>
      <c r="C1207" s="116"/>
      <c r="D1207" s="116"/>
      <c r="E1207" s="203" t="s">
        <v>1236</v>
      </c>
      <c r="F1207" s="121" t="s">
        <v>553</v>
      </c>
      <c r="G1207" s="121" t="s">
        <v>553</v>
      </c>
      <c r="H1207" s="116"/>
      <c r="I1207" s="116"/>
      <c r="J1207" s="116"/>
      <c r="K1207" s="116"/>
      <c r="Q1207" s="137"/>
      <c r="R1207" s="137"/>
      <c r="S1207" s="135"/>
      <c r="T1207" s="135"/>
      <c r="U1207" s="136"/>
      <c r="V1207" s="136"/>
      <c r="W1207" s="136"/>
      <c r="X1207" s="116"/>
      <c r="Y1207" s="136"/>
    </row>
    <row r="1208" spans="1:25" ht="15.75" customHeight="1">
      <c r="A1208" s="116" t="s">
        <v>3653</v>
      </c>
      <c r="C1208" s="116"/>
      <c r="D1208" s="116"/>
      <c r="E1208" s="203" t="s">
        <v>1237</v>
      </c>
      <c r="F1208" s="121" t="s">
        <v>553</v>
      </c>
      <c r="G1208" s="121" t="s">
        <v>553</v>
      </c>
      <c r="H1208" s="116"/>
      <c r="I1208" s="116"/>
      <c r="J1208" s="116"/>
      <c r="K1208" s="116"/>
      <c r="Q1208" s="137"/>
      <c r="R1208" s="137"/>
      <c r="S1208" s="135"/>
      <c r="T1208" s="135"/>
      <c r="U1208" s="136"/>
      <c r="V1208" s="136"/>
      <c r="W1208" s="136"/>
      <c r="X1208" s="116"/>
      <c r="Y1208" s="136"/>
    </row>
    <row r="1209" spans="1:25" ht="15.75" customHeight="1">
      <c r="A1209" s="116" t="s">
        <v>3653</v>
      </c>
      <c r="C1209" s="116"/>
      <c r="D1209" s="116"/>
      <c r="E1209" s="203" t="s">
        <v>1238</v>
      </c>
      <c r="F1209" s="121" t="s">
        <v>553</v>
      </c>
      <c r="G1209" s="121" t="s">
        <v>553</v>
      </c>
      <c r="H1209" s="116"/>
      <c r="I1209" s="116"/>
      <c r="J1209" s="116"/>
      <c r="K1209" s="116"/>
      <c r="Q1209" s="137"/>
      <c r="R1209" s="137"/>
      <c r="S1209" s="135"/>
      <c r="T1209" s="135"/>
      <c r="U1209" s="136"/>
      <c r="V1209" s="136"/>
      <c r="W1209" s="136"/>
      <c r="X1209" s="116"/>
      <c r="Y1209" s="136"/>
    </row>
    <row r="1210" spans="1:25" ht="15.75" customHeight="1">
      <c r="A1210" s="116" t="s">
        <v>3653</v>
      </c>
      <c r="C1210" s="116"/>
      <c r="D1210" s="116"/>
      <c r="E1210" s="203" t="s">
        <v>1239</v>
      </c>
      <c r="F1210" s="121" t="s">
        <v>553</v>
      </c>
      <c r="G1210" s="121" t="s">
        <v>553</v>
      </c>
      <c r="H1210" s="116"/>
      <c r="I1210" s="116"/>
      <c r="J1210" s="116"/>
      <c r="K1210" s="116"/>
      <c r="Q1210" s="137"/>
      <c r="R1210" s="137"/>
      <c r="S1210" s="135"/>
      <c r="T1210" s="135"/>
      <c r="U1210" s="136"/>
      <c r="V1210" s="136"/>
      <c r="W1210" s="136"/>
      <c r="X1210" s="116"/>
      <c r="Y1210" s="136"/>
    </row>
    <row r="1211" spans="1:25" ht="15.75" customHeight="1">
      <c r="A1211" s="116" t="s">
        <v>3653</v>
      </c>
      <c r="C1211" s="116"/>
      <c r="D1211" s="116"/>
      <c r="E1211" s="203" t="s">
        <v>1240</v>
      </c>
      <c r="F1211" s="121" t="s">
        <v>553</v>
      </c>
      <c r="G1211" s="121" t="s">
        <v>553</v>
      </c>
      <c r="H1211" s="116"/>
      <c r="I1211" s="116"/>
      <c r="J1211" s="116"/>
      <c r="K1211" s="116"/>
      <c r="Q1211" s="137"/>
      <c r="R1211" s="137"/>
      <c r="S1211" s="135"/>
      <c r="T1211" s="135"/>
      <c r="U1211" s="136"/>
      <c r="V1211" s="136"/>
      <c r="W1211" s="136"/>
      <c r="X1211" s="116"/>
      <c r="Y1211" s="136"/>
    </row>
    <row r="1212" spans="1:25" ht="15.75" customHeight="1">
      <c r="A1212" s="116" t="s">
        <v>3653</v>
      </c>
      <c r="C1212" s="116"/>
      <c r="D1212" s="116"/>
      <c r="E1212" s="203" t="s">
        <v>1241</v>
      </c>
      <c r="F1212" s="121" t="s">
        <v>553</v>
      </c>
      <c r="G1212" s="121" t="s">
        <v>553</v>
      </c>
      <c r="H1212" s="116"/>
      <c r="I1212" s="116"/>
      <c r="J1212" s="116"/>
      <c r="K1212" s="116"/>
      <c r="Q1212" s="137"/>
      <c r="R1212" s="137"/>
      <c r="S1212" s="135"/>
      <c r="T1212" s="135"/>
      <c r="U1212" s="136"/>
      <c r="V1212" s="136"/>
      <c r="W1212" s="136"/>
      <c r="X1212" s="116"/>
      <c r="Y1212" s="136"/>
    </row>
    <row r="1213" spans="1:25" ht="15.75" customHeight="1">
      <c r="A1213" s="116" t="s">
        <v>3653</v>
      </c>
      <c r="C1213" s="116"/>
      <c r="D1213" s="116"/>
      <c r="E1213" s="203" t="s">
        <v>1242</v>
      </c>
      <c r="F1213" s="121" t="s">
        <v>553</v>
      </c>
      <c r="G1213" s="121" t="s">
        <v>553</v>
      </c>
      <c r="H1213" s="116"/>
      <c r="I1213" s="116"/>
      <c r="J1213" s="116"/>
      <c r="K1213" s="116"/>
      <c r="Q1213" s="137"/>
      <c r="R1213" s="137"/>
      <c r="S1213" s="135"/>
      <c r="T1213" s="135"/>
      <c r="U1213" s="136"/>
      <c r="V1213" s="136"/>
      <c r="W1213" s="136"/>
      <c r="X1213" s="116"/>
      <c r="Y1213" s="136"/>
    </row>
    <row r="1214" spans="1:25" ht="15.75" customHeight="1">
      <c r="A1214" s="116" t="s">
        <v>3653</v>
      </c>
      <c r="C1214" s="116"/>
      <c r="D1214" s="116"/>
      <c r="E1214" s="203" t="s">
        <v>1243</v>
      </c>
      <c r="F1214" s="121" t="s">
        <v>553</v>
      </c>
      <c r="G1214" s="121" t="s">
        <v>553</v>
      </c>
      <c r="H1214" s="116"/>
      <c r="I1214" s="116"/>
      <c r="J1214" s="116"/>
      <c r="K1214" s="116"/>
      <c r="Q1214" s="137"/>
      <c r="R1214" s="137"/>
      <c r="S1214" s="135"/>
      <c r="T1214" s="135"/>
      <c r="U1214" s="136"/>
      <c r="V1214" s="136"/>
      <c r="W1214" s="136"/>
      <c r="X1214" s="116"/>
      <c r="Y1214" s="136"/>
    </row>
    <row r="1215" spans="1:25" ht="15.75" customHeight="1">
      <c r="A1215" s="116" t="s">
        <v>3653</v>
      </c>
      <c r="C1215" s="116"/>
      <c r="D1215" s="116"/>
      <c r="E1215" s="203" t="s">
        <v>1244</v>
      </c>
      <c r="F1215" s="121" t="s">
        <v>553</v>
      </c>
      <c r="G1215" s="121" t="s">
        <v>553</v>
      </c>
      <c r="H1215" s="116"/>
      <c r="I1215" s="116"/>
      <c r="J1215" s="116"/>
      <c r="K1215" s="116"/>
      <c r="Q1215" s="137"/>
      <c r="R1215" s="137"/>
      <c r="S1215" s="135"/>
      <c r="T1215" s="135"/>
      <c r="U1215" s="136"/>
      <c r="V1215" s="136"/>
      <c r="W1215" s="136"/>
      <c r="X1215" s="116"/>
      <c r="Y1215" s="136"/>
    </row>
    <row r="1216" spans="1:25" ht="15.75" customHeight="1">
      <c r="A1216" s="116" t="s">
        <v>3653</v>
      </c>
      <c r="C1216" s="116"/>
      <c r="D1216" s="116"/>
      <c r="E1216" s="203" t="s">
        <v>1245</v>
      </c>
      <c r="F1216" s="121" t="s">
        <v>553</v>
      </c>
      <c r="G1216" s="121" t="s">
        <v>553</v>
      </c>
      <c r="H1216" s="116"/>
      <c r="I1216" s="116"/>
      <c r="J1216" s="116"/>
      <c r="K1216" s="116"/>
      <c r="Q1216" s="137"/>
      <c r="R1216" s="137"/>
      <c r="S1216" s="135"/>
      <c r="T1216" s="135"/>
      <c r="U1216" s="136"/>
      <c r="V1216" s="136"/>
      <c r="W1216" s="136"/>
      <c r="X1216" s="116"/>
      <c r="Y1216" s="136"/>
    </row>
    <row r="1217" spans="1:25" ht="15.75" customHeight="1">
      <c r="A1217" s="116" t="s">
        <v>3653</v>
      </c>
      <c r="C1217" s="116"/>
      <c r="D1217" s="116"/>
      <c r="E1217" s="203" t="s">
        <v>1246</v>
      </c>
      <c r="F1217" s="121" t="s">
        <v>553</v>
      </c>
      <c r="G1217" s="121" t="s">
        <v>553</v>
      </c>
      <c r="H1217" s="116"/>
      <c r="I1217" s="116"/>
      <c r="J1217" s="116"/>
      <c r="K1217" s="116"/>
      <c r="Q1217" s="137"/>
      <c r="R1217" s="137"/>
      <c r="S1217" s="135"/>
      <c r="T1217" s="135"/>
      <c r="U1217" s="136"/>
      <c r="V1217" s="136"/>
      <c r="W1217" s="136"/>
      <c r="X1217" s="116"/>
      <c r="Y1217" s="136"/>
    </row>
    <row r="1218" spans="1:25" ht="15.75" customHeight="1">
      <c r="A1218" s="116" t="s">
        <v>3653</v>
      </c>
      <c r="C1218" s="116"/>
      <c r="D1218" s="116"/>
      <c r="E1218" s="203" t="s">
        <v>1247</v>
      </c>
      <c r="F1218" s="121" t="s">
        <v>553</v>
      </c>
      <c r="G1218" s="121" t="s">
        <v>553</v>
      </c>
      <c r="H1218" s="116"/>
      <c r="I1218" s="116"/>
      <c r="J1218" s="116"/>
      <c r="K1218" s="116"/>
      <c r="Q1218" s="137"/>
      <c r="R1218" s="137"/>
      <c r="S1218" s="135"/>
      <c r="T1218" s="135"/>
      <c r="U1218" s="136"/>
      <c r="V1218" s="136"/>
      <c r="W1218" s="136"/>
      <c r="X1218" s="116"/>
      <c r="Y1218" s="136"/>
    </row>
    <row r="1219" spans="1:25" ht="15.75" customHeight="1">
      <c r="A1219" s="116" t="s">
        <v>3653</v>
      </c>
      <c r="C1219" s="116"/>
      <c r="D1219" s="116"/>
      <c r="E1219" s="203" t="s">
        <v>1248</v>
      </c>
      <c r="F1219" s="121" t="s">
        <v>553</v>
      </c>
      <c r="G1219" s="121" t="s">
        <v>553</v>
      </c>
      <c r="H1219" s="116"/>
      <c r="I1219" s="116"/>
      <c r="J1219" s="116"/>
      <c r="K1219" s="116"/>
      <c r="Q1219" s="137"/>
      <c r="R1219" s="137"/>
      <c r="S1219" s="135"/>
      <c r="T1219" s="135"/>
      <c r="U1219" s="136"/>
      <c r="V1219" s="136"/>
      <c r="W1219" s="136"/>
      <c r="X1219" s="116"/>
      <c r="Y1219" s="136"/>
    </row>
    <row r="1220" spans="1:25" ht="15.75" customHeight="1">
      <c r="A1220" s="116" t="s">
        <v>3653</v>
      </c>
      <c r="C1220" s="116"/>
      <c r="D1220" s="116"/>
      <c r="E1220" s="203" t="s">
        <v>1249</v>
      </c>
      <c r="F1220" s="121" t="s">
        <v>553</v>
      </c>
      <c r="G1220" s="121" t="s">
        <v>553</v>
      </c>
      <c r="H1220" s="116"/>
      <c r="I1220" s="116"/>
      <c r="J1220" s="116"/>
      <c r="K1220" s="116"/>
      <c r="Q1220" s="137"/>
      <c r="R1220" s="137"/>
      <c r="S1220" s="135"/>
      <c r="T1220" s="135"/>
      <c r="U1220" s="136"/>
      <c r="V1220" s="136"/>
      <c r="W1220" s="136"/>
      <c r="X1220" s="116"/>
      <c r="Y1220" s="136"/>
    </row>
    <row r="1221" spans="1:25" ht="15.75" customHeight="1">
      <c r="A1221" s="116" t="s">
        <v>3653</v>
      </c>
      <c r="C1221" s="116"/>
      <c r="D1221" s="116"/>
      <c r="E1221" s="203" t="s">
        <v>1250</v>
      </c>
      <c r="F1221" s="121" t="s">
        <v>553</v>
      </c>
      <c r="G1221" s="121" t="s">
        <v>553</v>
      </c>
      <c r="H1221" s="116"/>
      <c r="I1221" s="116"/>
      <c r="J1221" s="116"/>
      <c r="K1221" s="116"/>
      <c r="Q1221" s="137"/>
      <c r="R1221" s="137"/>
      <c r="S1221" s="135"/>
      <c r="T1221" s="135"/>
      <c r="U1221" s="136"/>
      <c r="V1221" s="136"/>
      <c r="W1221" s="136"/>
      <c r="X1221" s="116"/>
      <c r="Y1221" s="136"/>
    </row>
    <row r="1222" spans="1:25" ht="15.75" customHeight="1">
      <c r="A1222" s="116" t="s">
        <v>3653</v>
      </c>
      <c r="C1222" s="116"/>
      <c r="D1222" s="116"/>
      <c r="E1222" s="203" t="s">
        <v>1251</v>
      </c>
      <c r="F1222" s="121" t="s">
        <v>553</v>
      </c>
      <c r="G1222" s="121" t="s">
        <v>553</v>
      </c>
      <c r="H1222" s="116"/>
      <c r="I1222" s="116"/>
      <c r="J1222" s="116"/>
      <c r="K1222" s="116"/>
      <c r="Q1222" s="137"/>
      <c r="R1222" s="137"/>
      <c r="S1222" s="135"/>
      <c r="T1222" s="135"/>
      <c r="U1222" s="136"/>
      <c r="V1222" s="136"/>
      <c r="W1222" s="136"/>
      <c r="X1222" s="116"/>
      <c r="Y1222" s="136"/>
    </row>
    <row r="1223" spans="1:25" ht="15.75" customHeight="1">
      <c r="A1223" s="116" t="s">
        <v>3653</v>
      </c>
      <c r="C1223" s="116"/>
      <c r="D1223" s="116"/>
      <c r="E1223" s="203" t="s">
        <v>1252</v>
      </c>
      <c r="F1223" s="121" t="s">
        <v>553</v>
      </c>
      <c r="G1223" s="121" t="s">
        <v>553</v>
      </c>
      <c r="H1223" s="116"/>
      <c r="I1223" s="116"/>
      <c r="J1223" s="116"/>
      <c r="K1223" s="116"/>
      <c r="Q1223" s="137"/>
      <c r="R1223" s="137"/>
      <c r="S1223" s="135"/>
      <c r="T1223" s="135"/>
      <c r="U1223" s="136"/>
      <c r="V1223" s="136"/>
      <c r="W1223" s="136"/>
      <c r="X1223" s="116"/>
      <c r="Y1223" s="136"/>
    </row>
    <row r="1224" spans="1:25" ht="15.75" customHeight="1">
      <c r="A1224" s="116" t="s">
        <v>3653</v>
      </c>
      <c r="C1224" s="116"/>
      <c r="D1224" s="116"/>
      <c r="E1224" s="203" t="s">
        <v>1253</v>
      </c>
      <c r="F1224" s="121" t="s">
        <v>553</v>
      </c>
      <c r="G1224" s="121" t="s">
        <v>553</v>
      </c>
      <c r="H1224" s="116"/>
      <c r="I1224" s="116"/>
      <c r="J1224" s="116"/>
      <c r="K1224" s="116"/>
      <c r="Q1224" s="137"/>
      <c r="R1224" s="137"/>
      <c r="S1224" s="135"/>
      <c r="T1224" s="135"/>
      <c r="U1224" s="136"/>
      <c r="V1224" s="136"/>
      <c r="W1224" s="136"/>
      <c r="X1224" s="116"/>
      <c r="Y1224" s="136"/>
    </row>
    <row r="1225" spans="1:25" ht="15.75" customHeight="1">
      <c r="A1225" s="116" t="s">
        <v>3653</v>
      </c>
      <c r="C1225" s="116"/>
      <c r="D1225" s="116"/>
      <c r="E1225" s="203" t="s">
        <v>1254</v>
      </c>
      <c r="F1225" s="121" t="s">
        <v>553</v>
      </c>
      <c r="G1225" s="121" t="s">
        <v>553</v>
      </c>
      <c r="H1225" s="116"/>
      <c r="I1225" s="116"/>
      <c r="J1225" s="116"/>
      <c r="K1225" s="116"/>
      <c r="Q1225" s="137"/>
      <c r="R1225" s="137"/>
      <c r="S1225" s="135"/>
      <c r="T1225" s="135"/>
      <c r="U1225" s="136"/>
      <c r="V1225" s="136"/>
      <c r="W1225" s="136"/>
      <c r="X1225" s="116"/>
      <c r="Y1225" s="136"/>
    </row>
    <row r="1226" spans="1:25" ht="15.75" customHeight="1">
      <c r="A1226" s="116" t="s">
        <v>3653</v>
      </c>
      <c r="C1226" s="116"/>
      <c r="D1226" s="116"/>
      <c r="E1226" s="203" t="s">
        <v>1255</v>
      </c>
      <c r="F1226" s="121" t="s">
        <v>553</v>
      </c>
      <c r="G1226" s="121" t="s">
        <v>553</v>
      </c>
      <c r="H1226" s="116"/>
      <c r="I1226" s="116"/>
      <c r="J1226" s="116"/>
      <c r="K1226" s="116"/>
      <c r="Q1226" s="137"/>
      <c r="R1226" s="137"/>
      <c r="S1226" s="135"/>
      <c r="T1226" s="135"/>
      <c r="U1226" s="136"/>
      <c r="V1226" s="136"/>
      <c r="W1226" s="136"/>
      <c r="X1226" s="116"/>
      <c r="Y1226" s="136"/>
    </row>
    <row r="1227" spans="1:25" ht="15.75" customHeight="1">
      <c r="A1227" s="116" t="s">
        <v>3653</v>
      </c>
      <c r="C1227" s="116"/>
      <c r="D1227" s="116"/>
      <c r="E1227" s="203" t="s">
        <v>1256</v>
      </c>
      <c r="F1227" s="121" t="s">
        <v>553</v>
      </c>
      <c r="G1227" s="121" t="s">
        <v>553</v>
      </c>
      <c r="H1227" s="116"/>
      <c r="I1227" s="116"/>
      <c r="J1227" s="116"/>
      <c r="K1227" s="116"/>
      <c r="Q1227" s="137"/>
      <c r="R1227" s="137"/>
      <c r="S1227" s="135"/>
      <c r="T1227" s="135"/>
      <c r="U1227" s="136"/>
      <c r="V1227" s="136"/>
      <c r="W1227" s="136"/>
      <c r="X1227" s="116"/>
      <c r="Y1227" s="136"/>
    </row>
    <row r="1228" spans="1:25" ht="15.75" customHeight="1">
      <c r="A1228" s="116" t="s">
        <v>3653</v>
      </c>
      <c r="C1228" s="116"/>
      <c r="D1228" s="116"/>
      <c r="E1228" s="203" t="s">
        <v>1257</v>
      </c>
      <c r="F1228" s="121" t="s">
        <v>553</v>
      </c>
      <c r="G1228" s="121" t="s">
        <v>553</v>
      </c>
      <c r="H1228" s="116"/>
      <c r="I1228" s="116"/>
      <c r="J1228" s="116"/>
      <c r="K1228" s="116"/>
      <c r="Q1228" s="137"/>
      <c r="R1228" s="137"/>
      <c r="S1228" s="135"/>
      <c r="T1228" s="135"/>
      <c r="U1228" s="136"/>
      <c r="V1228" s="136"/>
      <c r="W1228" s="136"/>
      <c r="X1228" s="116"/>
      <c r="Y1228" s="136"/>
    </row>
    <row r="1229" spans="1:25" ht="15.75" customHeight="1">
      <c r="A1229" s="116" t="s">
        <v>3653</v>
      </c>
      <c r="C1229" s="116"/>
      <c r="D1229" s="116"/>
      <c r="E1229" s="203" t="s">
        <v>1258</v>
      </c>
      <c r="F1229" s="121" t="s">
        <v>553</v>
      </c>
      <c r="G1229" s="121" t="s">
        <v>553</v>
      </c>
      <c r="H1229" s="116"/>
      <c r="I1229" s="116"/>
      <c r="J1229" s="116"/>
      <c r="K1229" s="116"/>
      <c r="Q1229" s="137"/>
      <c r="R1229" s="137"/>
      <c r="S1229" s="135"/>
      <c r="T1229" s="135"/>
      <c r="U1229" s="136"/>
      <c r="V1229" s="136"/>
      <c r="W1229" s="136"/>
      <c r="X1229" s="116"/>
      <c r="Y1229" s="136"/>
    </row>
    <row r="1230" spans="1:25" ht="15.75" customHeight="1">
      <c r="A1230" s="116" t="s">
        <v>3653</v>
      </c>
      <c r="C1230" s="116"/>
      <c r="D1230" s="116"/>
      <c r="E1230" s="203" t="s">
        <v>1259</v>
      </c>
      <c r="F1230" s="121" t="s">
        <v>553</v>
      </c>
      <c r="G1230" s="121" t="s">
        <v>553</v>
      </c>
      <c r="H1230" s="116"/>
      <c r="I1230" s="116"/>
      <c r="J1230" s="116"/>
      <c r="K1230" s="116"/>
      <c r="Q1230" s="137"/>
      <c r="R1230" s="137"/>
      <c r="S1230" s="135"/>
      <c r="T1230" s="135"/>
      <c r="U1230" s="136"/>
      <c r="V1230" s="136"/>
      <c r="W1230" s="136"/>
      <c r="X1230" s="116"/>
      <c r="Y1230" s="136"/>
    </row>
    <row r="1231" spans="1:25" ht="15.75" customHeight="1">
      <c r="A1231" s="116" t="s">
        <v>3653</v>
      </c>
      <c r="C1231" s="116"/>
      <c r="D1231" s="116"/>
      <c r="E1231" s="203" t="s">
        <v>1260</v>
      </c>
      <c r="F1231" s="121" t="s">
        <v>553</v>
      </c>
      <c r="G1231" s="121" t="s">
        <v>553</v>
      </c>
      <c r="H1231" s="116"/>
      <c r="I1231" s="116"/>
      <c r="J1231" s="116"/>
      <c r="K1231" s="116"/>
      <c r="Q1231" s="137"/>
      <c r="R1231" s="137"/>
      <c r="S1231" s="135"/>
      <c r="T1231" s="135"/>
      <c r="U1231" s="136"/>
      <c r="V1231" s="136"/>
      <c r="W1231" s="136"/>
      <c r="X1231" s="116"/>
      <c r="Y1231" s="136"/>
    </row>
    <row r="1232" spans="1:25" ht="15.75" customHeight="1">
      <c r="A1232" s="116" t="s">
        <v>3653</v>
      </c>
      <c r="C1232" s="116"/>
      <c r="D1232" s="116"/>
      <c r="E1232" s="203" t="s">
        <v>1259</v>
      </c>
      <c r="F1232" s="121" t="s">
        <v>553</v>
      </c>
      <c r="G1232" s="121" t="s">
        <v>553</v>
      </c>
      <c r="H1232" s="116"/>
      <c r="I1232" s="116"/>
      <c r="J1232" s="116"/>
      <c r="K1232" s="116"/>
      <c r="Q1232" s="137"/>
      <c r="R1232" s="137"/>
      <c r="S1232" s="135"/>
      <c r="T1232" s="135"/>
      <c r="U1232" s="136"/>
      <c r="V1232" s="136"/>
      <c r="W1232" s="136"/>
      <c r="X1232" s="116"/>
      <c r="Y1232" s="136"/>
    </row>
    <row r="1233" spans="1:25" ht="15.75" customHeight="1">
      <c r="A1233" s="116" t="s">
        <v>3653</v>
      </c>
      <c r="C1233" s="116"/>
      <c r="D1233" s="116"/>
      <c r="E1233" s="203" t="s">
        <v>1261</v>
      </c>
      <c r="F1233" s="121" t="s">
        <v>553</v>
      </c>
      <c r="G1233" s="121" t="s">
        <v>553</v>
      </c>
      <c r="H1233" s="116"/>
      <c r="I1233" s="116"/>
      <c r="J1233" s="116"/>
      <c r="K1233" s="116"/>
      <c r="Q1233" s="137"/>
      <c r="R1233" s="137"/>
      <c r="S1233" s="135"/>
      <c r="T1233" s="135"/>
      <c r="U1233" s="136"/>
      <c r="V1233" s="136"/>
      <c r="W1233" s="136"/>
      <c r="X1233" s="116"/>
      <c r="Y1233" s="136"/>
    </row>
    <row r="1234" spans="1:25" ht="15.75" customHeight="1">
      <c r="A1234" s="116" t="s">
        <v>3653</v>
      </c>
      <c r="C1234" s="116"/>
      <c r="D1234" s="116"/>
      <c r="E1234" s="203" t="s">
        <v>1262</v>
      </c>
      <c r="F1234" s="121" t="s">
        <v>553</v>
      </c>
      <c r="G1234" s="121" t="s">
        <v>553</v>
      </c>
      <c r="H1234" s="116"/>
      <c r="I1234" s="116"/>
      <c r="J1234" s="116"/>
      <c r="K1234" s="116"/>
      <c r="Q1234" s="137"/>
      <c r="R1234" s="137"/>
      <c r="S1234" s="135"/>
      <c r="T1234" s="135"/>
      <c r="U1234" s="136"/>
      <c r="V1234" s="136"/>
      <c r="W1234" s="136"/>
      <c r="X1234" s="116"/>
      <c r="Y1234" s="136"/>
    </row>
    <row r="1235" spans="1:25" ht="15.75" customHeight="1">
      <c r="A1235" s="116" t="s">
        <v>3653</v>
      </c>
      <c r="C1235" s="116"/>
      <c r="D1235" s="116"/>
      <c r="E1235" s="203" t="s">
        <v>1263</v>
      </c>
      <c r="F1235" s="121" t="s">
        <v>553</v>
      </c>
      <c r="G1235" s="121" t="s">
        <v>553</v>
      </c>
      <c r="H1235" s="116"/>
      <c r="I1235" s="116"/>
      <c r="J1235" s="116"/>
      <c r="K1235" s="116"/>
      <c r="Q1235" s="137"/>
      <c r="R1235" s="137"/>
      <c r="S1235" s="135"/>
      <c r="T1235" s="135"/>
      <c r="U1235" s="136"/>
      <c r="V1235" s="136"/>
      <c r="W1235" s="136"/>
      <c r="X1235" s="116"/>
      <c r="Y1235" s="136"/>
    </row>
    <row r="1236" spans="1:25" ht="15.75" customHeight="1">
      <c r="A1236" s="116" t="s">
        <v>3653</v>
      </c>
      <c r="C1236" s="116"/>
      <c r="D1236" s="116"/>
      <c r="E1236" s="203" t="s">
        <v>1264</v>
      </c>
      <c r="F1236" s="121" t="s">
        <v>553</v>
      </c>
      <c r="G1236" s="121" t="s">
        <v>553</v>
      </c>
      <c r="H1236" s="116"/>
      <c r="I1236" s="116"/>
      <c r="J1236" s="116"/>
      <c r="K1236" s="116"/>
      <c r="Q1236" s="137"/>
      <c r="R1236" s="137"/>
      <c r="S1236" s="135"/>
      <c r="T1236" s="135"/>
      <c r="U1236" s="136"/>
      <c r="V1236" s="136"/>
      <c r="W1236" s="136"/>
      <c r="X1236" s="116"/>
      <c r="Y1236" s="136"/>
    </row>
    <row r="1237" spans="1:25" ht="15.75" customHeight="1">
      <c r="A1237" s="116" t="s">
        <v>3653</v>
      </c>
      <c r="C1237" s="116"/>
      <c r="D1237" s="116"/>
      <c r="E1237" s="203" t="s">
        <v>1265</v>
      </c>
      <c r="F1237" s="121" t="s">
        <v>553</v>
      </c>
      <c r="G1237" s="121" t="s">
        <v>553</v>
      </c>
      <c r="H1237" s="116"/>
      <c r="I1237" s="116"/>
      <c r="J1237" s="116"/>
      <c r="K1237" s="116"/>
      <c r="Q1237" s="137"/>
      <c r="R1237" s="137"/>
      <c r="S1237" s="135"/>
      <c r="T1237" s="135"/>
      <c r="U1237" s="136"/>
      <c r="V1237" s="136"/>
      <c r="W1237" s="136"/>
      <c r="X1237" s="116"/>
      <c r="Y1237" s="136"/>
    </row>
    <row r="1238" spans="1:25" ht="15.75" customHeight="1">
      <c r="A1238" s="116" t="s">
        <v>3653</v>
      </c>
      <c r="C1238" s="116"/>
      <c r="D1238" s="116"/>
      <c r="E1238" s="203" t="s">
        <v>1266</v>
      </c>
      <c r="F1238" s="121" t="s">
        <v>553</v>
      </c>
      <c r="G1238" s="121" t="s">
        <v>553</v>
      </c>
      <c r="H1238" s="116"/>
      <c r="I1238" s="116"/>
      <c r="J1238" s="116"/>
      <c r="K1238" s="116"/>
      <c r="Q1238" s="137"/>
      <c r="R1238" s="137"/>
      <c r="S1238" s="135"/>
      <c r="T1238" s="135"/>
      <c r="U1238" s="136"/>
      <c r="V1238" s="136"/>
      <c r="W1238" s="136"/>
      <c r="X1238" s="116"/>
      <c r="Y1238" s="136"/>
    </row>
    <row r="1239" spans="1:25" ht="15.75" customHeight="1">
      <c r="A1239" s="116" t="s">
        <v>3653</v>
      </c>
      <c r="C1239" s="116"/>
      <c r="D1239" s="116"/>
      <c r="E1239" s="203" t="s">
        <v>1267</v>
      </c>
      <c r="F1239" s="121" t="s">
        <v>553</v>
      </c>
      <c r="G1239" s="121" t="s">
        <v>553</v>
      </c>
      <c r="H1239" s="116"/>
      <c r="I1239" s="116"/>
      <c r="J1239" s="116"/>
      <c r="K1239" s="116"/>
      <c r="Q1239" s="137"/>
      <c r="R1239" s="137"/>
      <c r="S1239" s="135"/>
      <c r="T1239" s="135"/>
      <c r="U1239" s="136"/>
      <c r="V1239" s="136"/>
      <c r="W1239" s="136"/>
      <c r="X1239" s="116"/>
      <c r="Y1239" s="136"/>
    </row>
    <row r="1240" spans="1:25" ht="15.75" customHeight="1">
      <c r="A1240" s="116" t="s">
        <v>3653</v>
      </c>
      <c r="C1240" s="116"/>
      <c r="D1240" s="116"/>
      <c r="E1240" s="203" t="s">
        <v>1268</v>
      </c>
      <c r="F1240" s="121" t="s">
        <v>553</v>
      </c>
      <c r="G1240" s="121" t="s">
        <v>553</v>
      </c>
      <c r="H1240" s="116"/>
      <c r="I1240" s="116"/>
      <c r="J1240" s="116"/>
      <c r="K1240" s="116"/>
      <c r="Q1240" s="137"/>
      <c r="R1240" s="137"/>
      <c r="S1240" s="135"/>
      <c r="T1240" s="135"/>
      <c r="U1240" s="136"/>
      <c r="V1240" s="136"/>
      <c r="W1240" s="136"/>
      <c r="X1240" s="116"/>
      <c r="Y1240" s="136"/>
    </row>
    <row r="1241" spans="1:25" ht="15.75" customHeight="1">
      <c r="A1241" s="116" t="s">
        <v>3653</v>
      </c>
      <c r="C1241" s="116"/>
      <c r="D1241" s="116"/>
      <c r="E1241" s="203" t="s">
        <v>1269</v>
      </c>
      <c r="F1241" s="121" t="s">
        <v>553</v>
      </c>
      <c r="G1241" s="121" t="s">
        <v>553</v>
      </c>
      <c r="H1241" s="116"/>
      <c r="I1241" s="116"/>
      <c r="J1241" s="116"/>
      <c r="K1241" s="116"/>
      <c r="Q1241" s="137"/>
      <c r="R1241" s="137"/>
      <c r="S1241" s="135"/>
      <c r="T1241" s="135"/>
      <c r="U1241" s="136"/>
      <c r="V1241" s="136"/>
      <c r="W1241" s="136"/>
      <c r="X1241" s="116"/>
      <c r="Y1241" s="136"/>
    </row>
    <row r="1242" spans="1:25" ht="15.75" customHeight="1">
      <c r="A1242" s="116" t="s">
        <v>3653</v>
      </c>
      <c r="C1242" s="116"/>
      <c r="D1242" s="116"/>
      <c r="E1242" s="203" t="s">
        <v>1270</v>
      </c>
      <c r="F1242" s="121" t="s">
        <v>553</v>
      </c>
      <c r="G1242" s="121" t="s">
        <v>553</v>
      </c>
      <c r="H1242" s="116"/>
      <c r="I1242" s="116"/>
      <c r="J1242" s="116"/>
      <c r="K1242" s="116"/>
      <c r="Q1242" s="137"/>
      <c r="R1242" s="137"/>
      <c r="S1242" s="135"/>
      <c r="T1242" s="135"/>
      <c r="U1242" s="136"/>
      <c r="V1242" s="136"/>
      <c r="W1242" s="136"/>
      <c r="X1242" s="116"/>
      <c r="Y1242" s="136"/>
    </row>
    <row r="1243" spans="1:25" ht="15.75" customHeight="1">
      <c r="A1243" s="116" t="s">
        <v>3653</v>
      </c>
      <c r="C1243" s="116"/>
      <c r="D1243" s="116"/>
      <c r="E1243" s="203" t="s">
        <v>1271</v>
      </c>
      <c r="F1243" s="121" t="s">
        <v>553</v>
      </c>
      <c r="G1243" s="121" t="s">
        <v>553</v>
      </c>
      <c r="H1243" s="116"/>
      <c r="I1243" s="116"/>
      <c r="J1243" s="116"/>
      <c r="K1243" s="116"/>
      <c r="Q1243" s="137"/>
      <c r="R1243" s="137"/>
      <c r="S1243" s="135"/>
      <c r="T1243" s="135"/>
      <c r="U1243" s="136"/>
      <c r="V1243" s="136"/>
      <c r="W1243" s="136"/>
      <c r="X1243" s="116"/>
      <c r="Y1243" s="136"/>
    </row>
    <row r="1244" spans="1:25" ht="15.75" customHeight="1">
      <c r="A1244" s="116" t="s">
        <v>3653</v>
      </c>
      <c r="C1244" s="116"/>
      <c r="D1244" s="116"/>
      <c r="E1244" s="203" t="s">
        <v>1272</v>
      </c>
      <c r="F1244" s="121" t="s">
        <v>553</v>
      </c>
      <c r="G1244" s="121" t="s">
        <v>553</v>
      </c>
      <c r="H1244" s="116"/>
      <c r="I1244" s="116"/>
      <c r="J1244" s="116"/>
      <c r="K1244" s="116"/>
      <c r="Q1244" s="137"/>
      <c r="R1244" s="137"/>
      <c r="S1244" s="135"/>
      <c r="T1244" s="135"/>
      <c r="U1244" s="136"/>
      <c r="V1244" s="136"/>
      <c r="W1244" s="136"/>
      <c r="X1244" s="116"/>
      <c r="Y1244" s="136"/>
    </row>
    <row r="1245" spans="1:25" ht="15.75" customHeight="1">
      <c r="A1245" s="116" t="s">
        <v>3653</v>
      </c>
      <c r="C1245" s="116"/>
      <c r="D1245" s="116"/>
      <c r="E1245" s="203" t="s">
        <v>1273</v>
      </c>
      <c r="F1245" s="121" t="s">
        <v>553</v>
      </c>
      <c r="G1245" s="121" t="s">
        <v>553</v>
      </c>
      <c r="H1245" s="116"/>
      <c r="I1245" s="116"/>
      <c r="J1245" s="116"/>
      <c r="K1245" s="116"/>
      <c r="Q1245" s="137"/>
      <c r="R1245" s="137"/>
      <c r="S1245" s="135"/>
      <c r="T1245" s="135"/>
      <c r="U1245" s="136"/>
      <c r="V1245" s="136"/>
      <c r="W1245" s="136"/>
      <c r="X1245" s="116"/>
      <c r="Y1245" s="136"/>
    </row>
    <row r="1246" spans="1:25" ht="15.75" customHeight="1">
      <c r="A1246" s="116" t="s">
        <v>3653</v>
      </c>
      <c r="C1246" s="116"/>
      <c r="D1246" s="116"/>
      <c r="E1246" s="203" t="s">
        <v>1274</v>
      </c>
      <c r="F1246" s="121" t="s">
        <v>553</v>
      </c>
      <c r="G1246" s="121" t="s">
        <v>553</v>
      </c>
      <c r="H1246" s="116"/>
      <c r="I1246" s="116"/>
      <c r="J1246" s="116"/>
      <c r="K1246" s="116"/>
      <c r="Q1246" s="137"/>
      <c r="R1246" s="137"/>
      <c r="S1246" s="135"/>
      <c r="T1246" s="135"/>
      <c r="U1246" s="136"/>
      <c r="V1246" s="136"/>
      <c r="W1246" s="136"/>
      <c r="X1246" s="116"/>
      <c r="Y1246" s="136"/>
    </row>
    <row r="1247" spans="1:25" ht="15.75" customHeight="1">
      <c r="A1247" s="116" t="s">
        <v>3653</v>
      </c>
      <c r="C1247" s="116"/>
      <c r="D1247" s="116"/>
      <c r="E1247" s="203" t="s">
        <v>1275</v>
      </c>
      <c r="F1247" s="121" t="s">
        <v>553</v>
      </c>
      <c r="G1247" s="121" t="s">
        <v>553</v>
      </c>
      <c r="H1247" s="116"/>
      <c r="I1247" s="116"/>
      <c r="J1247" s="116"/>
      <c r="K1247" s="116"/>
      <c r="Q1247" s="137"/>
      <c r="R1247" s="137"/>
      <c r="S1247" s="135"/>
      <c r="T1247" s="135"/>
      <c r="U1247" s="136"/>
      <c r="V1247" s="136"/>
      <c r="W1247" s="136"/>
      <c r="X1247" s="116"/>
      <c r="Y1247" s="136"/>
    </row>
    <row r="1248" spans="1:25" ht="15.75" customHeight="1">
      <c r="A1248" s="116" t="s">
        <v>3653</v>
      </c>
      <c r="C1248" s="116"/>
      <c r="D1248" s="116"/>
      <c r="E1248" s="203" t="s">
        <v>1276</v>
      </c>
      <c r="F1248" s="121" t="s">
        <v>553</v>
      </c>
      <c r="G1248" s="121" t="s">
        <v>553</v>
      </c>
      <c r="H1248" s="116"/>
      <c r="I1248" s="116"/>
      <c r="J1248" s="116"/>
      <c r="K1248" s="116"/>
      <c r="Q1248" s="137"/>
      <c r="R1248" s="137"/>
      <c r="S1248" s="135"/>
      <c r="T1248" s="135"/>
      <c r="U1248" s="136"/>
      <c r="V1248" s="136"/>
      <c r="W1248" s="136"/>
      <c r="X1248" s="116"/>
      <c r="Y1248" s="136"/>
    </row>
    <row r="1249" spans="1:25" ht="15.75" customHeight="1">
      <c r="A1249" s="116" t="s">
        <v>3653</v>
      </c>
      <c r="C1249" s="116"/>
      <c r="D1249" s="116"/>
      <c r="E1249" s="203" t="s">
        <v>1277</v>
      </c>
      <c r="F1249" s="121" t="s">
        <v>553</v>
      </c>
      <c r="G1249" s="121" t="s">
        <v>553</v>
      </c>
      <c r="H1249" s="116"/>
      <c r="I1249" s="116"/>
      <c r="J1249" s="116"/>
      <c r="K1249" s="116"/>
      <c r="Q1249" s="137"/>
      <c r="R1249" s="137"/>
      <c r="S1249" s="135"/>
      <c r="T1249" s="135"/>
      <c r="U1249" s="136"/>
      <c r="V1249" s="136"/>
      <c r="W1249" s="136"/>
      <c r="X1249" s="116"/>
      <c r="Y1249" s="136"/>
    </row>
    <row r="1250" spans="1:25" ht="15.75" customHeight="1">
      <c r="A1250" s="116" t="s">
        <v>3653</v>
      </c>
      <c r="C1250" s="116"/>
      <c r="D1250" s="116"/>
      <c r="E1250" s="203" t="s">
        <v>1278</v>
      </c>
      <c r="F1250" s="121" t="s">
        <v>553</v>
      </c>
      <c r="G1250" s="121" t="s">
        <v>553</v>
      </c>
      <c r="H1250" s="116"/>
      <c r="I1250" s="116"/>
      <c r="J1250" s="116"/>
      <c r="K1250" s="116"/>
      <c r="Q1250" s="137"/>
      <c r="R1250" s="137"/>
      <c r="S1250" s="135"/>
      <c r="T1250" s="135"/>
      <c r="U1250" s="136"/>
      <c r="V1250" s="136"/>
      <c r="W1250" s="136"/>
      <c r="X1250" s="116"/>
      <c r="Y1250" s="136"/>
    </row>
    <row r="1251" spans="1:25" ht="15.75" customHeight="1">
      <c r="A1251" s="116" t="s">
        <v>3653</v>
      </c>
      <c r="C1251" s="116"/>
      <c r="D1251" s="116"/>
      <c r="E1251" s="203" t="s">
        <v>1279</v>
      </c>
      <c r="F1251" s="121" t="s">
        <v>553</v>
      </c>
      <c r="G1251" s="121" t="s">
        <v>553</v>
      </c>
      <c r="H1251" s="116"/>
      <c r="I1251" s="116"/>
      <c r="J1251" s="116"/>
      <c r="K1251" s="116"/>
      <c r="Q1251" s="137"/>
      <c r="R1251" s="137"/>
      <c r="S1251" s="135"/>
      <c r="T1251" s="135"/>
      <c r="U1251" s="136"/>
      <c r="V1251" s="136"/>
      <c r="W1251" s="136"/>
      <c r="X1251" s="116"/>
      <c r="Y1251" s="136"/>
    </row>
    <row r="1252" spans="1:25" ht="15.75" customHeight="1">
      <c r="A1252" s="116" t="s">
        <v>3653</v>
      </c>
      <c r="C1252" s="116"/>
      <c r="D1252" s="116"/>
      <c r="E1252" s="203" t="s">
        <v>1280</v>
      </c>
      <c r="F1252" s="121" t="s">
        <v>553</v>
      </c>
      <c r="G1252" s="121" t="s">
        <v>553</v>
      </c>
      <c r="H1252" s="116"/>
      <c r="I1252" s="116"/>
      <c r="J1252" s="116"/>
      <c r="K1252" s="116"/>
      <c r="Q1252" s="137"/>
      <c r="R1252" s="137"/>
      <c r="S1252" s="135"/>
      <c r="T1252" s="135"/>
      <c r="U1252" s="136"/>
      <c r="V1252" s="136"/>
      <c r="W1252" s="136"/>
      <c r="X1252" s="116"/>
      <c r="Y1252" s="136"/>
    </row>
    <row r="1253" spans="1:25" ht="15.75" customHeight="1">
      <c r="A1253" s="116" t="s">
        <v>3653</v>
      </c>
      <c r="C1253" s="116"/>
      <c r="D1253" s="116"/>
      <c r="E1253" s="203" t="s">
        <v>1281</v>
      </c>
      <c r="F1253" s="121" t="s">
        <v>553</v>
      </c>
      <c r="G1253" s="121" t="s">
        <v>553</v>
      </c>
      <c r="H1253" s="116"/>
      <c r="I1253" s="116"/>
      <c r="J1253" s="116"/>
      <c r="K1253" s="116"/>
      <c r="Q1253" s="137"/>
      <c r="R1253" s="137"/>
      <c r="S1253" s="135"/>
      <c r="T1253" s="135"/>
      <c r="U1253" s="136"/>
      <c r="V1253" s="136"/>
      <c r="W1253" s="136"/>
      <c r="X1253" s="116"/>
      <c r="Y1253" s="136"/>
    </row>
    <row r="1254" spans="1:25" ht="15.75" customHeight="1">
      <c r="A1254" s="116" t="s">
        <v>3653</v>
      </c>
      <c r="C1254" s="116"/>
      <c r="D1254" s="116"/>
      <c r="E1254" s="203" t="s">
        <v>1282</v>
      </c>
      <c r="F1254" s="121" t="s">
        <v>553</v>
      </c>
      <c r="G1254" s="121" t="s">
        <v>553</v>
      </c>
      <c r="H1254" s="116"/>
      <c r="I1254" s="116"/>
      <c r="J1254" s="116"/>
      <c r="K1254" s="116"/>
      <c r="Q1254" s="137"/>
      <c r="R1254" s="137"/>
      <c r="S1254" s="135"/>
      <c r="T1254" s="135"/>
      <c r="U1254" s="136"/>
      <c r="V1254" s="136"/>
      <c r="W1254" s="136"/>
      <c r="X1254" s="116"/>
      <c r="Y1254" s="136"/>
    </row>
    <row r="1255" spans="1:25" ht="15.75" customHeight="1">
      <c r="A1255" s="116" t="s">
        <v>3653</v>
      </c>
      <c r="C1255" s="116"/>
      <c r="D1255" s="116"/>
      <c r="E1255" s="203" t="s">
        <v>1283</v>
      </c>
      <c r="F1255" s="121" t="s">
        <v>553</v>
      </c>
      <c r="G1255" s="121" t="s">
        <v>553</v>
      </c>
      <c r="H1255" s="116"/>
      <c r="I1255" s="116"/>
      <c r="J1255" s="116"/>
      <c r="K1255" s="116"/>
      <c r="Q1255" s="137"/>
      <c r="R1255" s="137"/>
      <c r="S1255" s="135"/>
      <c r="T1255" s="135"/>
      <c r="U1255" s="136"/>
      <c r="V1255" s="136"/>
      <c r="W1255" s="136"/>
      <c r="X1255" s="116"/>
      <c r="Y1255" s="136"/>
    </row>
    <row r="1256" spans="1:25" ht="15.75" customHeight="1">
      <c r="A1256" s="116" t="s">
        <v>3653</v>
      </c>
      <c r="C1256" s="116"/>
      <c r="D1256" s="116"/>
      <c r="E1256" s="203" t="s">
        <v>1284</v>
      </c>
      <c r="F1256" s="121" t="s">
        <v>553</v>
      </c>
      <c r="G1256" s="121" t="s">
        <v>553</v>
      </c>
      <c r="H1256" s="116"/>
      <c r="I1256" s="116"/>
      <c r="J1256" s="116"/>
      <c r="K1256" s="116"/>
      <c r="Q1256" s="137"/>
      <c r="R1256" s="137"/>
      <c r="S1256" s="135"/>
      <c r="T1256" s="135"/>
      <c r="U1256" s="136"/>
      <c r="V1256" s="136"/>
      <c r="W1256" s="136"/>
      <c r="X1256" s="116"/>
      <c r="Y1256" s="136"/>
    </row>
    <row r="1257" spans="1:25" ht="15.75" customHeight="1">
      <c r="A1257" s="116" t="s">
        <v>3653</v>
      </c>
      <c r="C1257" s="116"/>
      <c r="D1257" s="116"/>
      <c r="E1257" s="203" t="s">
        <v>1285</v>
      </c>
      <c r="F1257" s="121" t="s">
        <v>553</v>
      </c>
      <c r="G1257" s="121" t="s">
        <v>553</v>
      </c>
      <c r="H1257" s="116"/>
      <c r="I1257" s="116"/>
      <c r="J1257" s="116"/>
      <c r="K1257" s="116"/>
      <c r="Q1257" s="137"/>
      <c r="R1257" s="137"/>
      <c r="S1257" s="135"/>
      <c r="T1257" s="135"/>
      <c r="U1257" s="136"/>
      <c r="V1257" s="136"/>
      <c r="W1257" s="136"/>
      <c r="X1257" s="116"/>
      <c r="Y1257" s="136"/>
    </row>
    <row r="1258" spans="1:25" ht="15.75" customHeight="1">
      <c r="A1258" s="116" t="s">
        <v>3653</v>
      </c>
      <c r="C1258" s="116"/>
      <c r="D1258" s="116"/>
      <c r="E1258" s="203" t="s">
        <v>1286</v>
      </c>
      <c r="F1258" s="121" t="s">
        <v>553</v>
      </c>
      <c r="G1258" s="121" t="s">
        <v>553</v>
      </c>
      <c r="H1258" s="116"/>
      <c r="I1258" s="116"/>
      <c r="J1258" s="116"/>
      <c r="K1258" s="116"/>
      <c r="Q1258" s="137"/>
      <c r="R1258" s="137"/>
      <c r="S1258" s="135"/>
      <c r="T1258" s="135"/>
      <c r="U1258" s="136"/>
      <c r="V1258" s="136"/>
      <c r="W1258" s="136"/>
      <c r="X1258" s="116"/>
      <c r="Y1258" s="136"/>
    </row>
    <row r="1259" spans="1:25" ht="15.75" customHeight="1">
      <c r="A1259" s="116" t="s">
        <v>3653</v>
      </c>
      <c r="C1259" s="116"/>
      <c r="D1259" s="116"/>
      <c r="E1259" s="203" t="s">
        <v>1287</v>
      </c>
      <c r="F1259" s="121" t="s">
        <v>553</v>
      </c>
      <c r="G1259" s="121" t="s">
        <v>553</v>
      </c>
      <c r="H1259" s="116"/>
      <c r="I1259" s="116"/>
      <c r="J1259" s="116"/>
      <c r="K1259" s="116"/>
      <c r="Q1259" s="137"/>
      <c r="R1259" s="137"/>
      <c r="S1259" s="135"/>
      <c r="T1259" s="135"/>
      <c r="U1259" s="136"/>
      <c r="V1259" s="136"/>
      <c r="W1259" s="136"/>
      <c r="X1259" s="116"/>
      <c r="Y1259" s="136"/>
    </row>
    <row r="1260" spans="1:25" ht="15.75" customHeight="1">
      <c r="A1260" s="116" t="s">
        <v>3653</v>
      </c>
      <c r="C1260" s="116"/>
      <c r="D1260" s="116"/>
      <c r="E1260" s="203" t="s">
        <v>1288</v>
      </c>
      <c r="F1260" s="121" t="s">
        <v>553</v>
      </c>
      <c r="G1260" s="121" t="s">
        <v>553</v>
      </c>
      <c r="H1260" s="116"/>
      <c r="I1260" s="116"/>
      <c r="J1260" s="116"/>
      <c r="K1260" s="116"/>
      <c r="Q1260" s="137"/>
      <c r="R1260" s="137"/>
      <c r="S1260" s="135"/>
      <c r="T1260" s="135"/>
      <c r="U1260" s="136"/>
      <c r="V1260" s="136"/>
      <c r="W1260" s="136"/>
      <c r="X1260" s="116"/>
      <c r="Y1260" s="136"/>
    </row>
    <row r="1261" spans="1:25" ht="15.75" customHeight="1">
      <c r="A1261" s="116" t="s">
        <v>3653</v>
      </c>
      <c r="C1261" s="116"/>
      <c r="D1261" s="116"/>
      <c r="E1261" s="203" t="s">
        <v>1289</v>
      </c>
      <c r="F1261" s="121" t="s">
        <v>553</v>
      </c>
      <c r="G1261" s="121" t="s">
        <v>553</v>
      </c>
      <c r="H1261" s="116"/>
      <c r="I1261" s="116"/>
      <c r="J1261" s="116"/>
      <c r="K1261" s="116"/>
      <c r="Q1261" s="137"/>
      <c r="R1261" s="137"/>
      <c r="S1261" s="135"/>
      <c r="T1261" s="135"/>
      <c r="U1261" s="136"/>
      <c r="V1261" s="136"/>
      <c r="W1261" s="136"/>
      <c r="X1261" s="116"/>
      <c r="Y1261" s="136"/>
    </row>
    <row r="1262" spans="1:25" ht="15.75" customHeight="1">
      <c r="A1262" s="116" t="s">
        <v>3653</v>
      </c>
      <c r="C1262" s="116"/>
      <c r="D1262" s="116"/>
      <c r="E1262" s="203" t="s">
        <v>1290</v>
      </c>
      <c r="F1262" s="121" t="s">
        <v>553</v>
      </c>
      <c r="G1262" s="121" t="s">
        <v>553</v>
      </c>
      <c r="H1262" s="116"/>
      <c r="I1262" s="116"/>
      <c r="J1262" s="116"/>
      <c r="K1262" s="116"/>
      <c r="Q1262" s="137"/>
      <c r="R1262" s="137"/>
      <c r="S1262" s="135"/>
      <c r="T1262" s="135"/>
      <c r="U1262" s="136"/>
      <c r="V1262" s="136"/>
      <c r="W1262" s="136"/>
      <c r="X1262" s="116"/>
      <c r="Y1262" s="136"/>
    </row>
    <row r="1263" spans="1:25" ht="15.75" customHeight="1">
      <c r="A1263" s="116" t="s">
        <v>3653</v>
      </c>
      <c r="C1263" s="116"/>
      <c r="D1263" s="116"/>
      <c r="E1263" s="203" t="s">
        <v>1291</v>
      </c>
      <c r="F1263" s="121" t="s">
        <v>553</v>
      </c>
      <c r="G1263" s="121" t="s">
        <v>553</v>
      </c>
      <c r="H1263" s="116"/>
      <c r="I1263" s="116"/>
      <c r="J1263" s="116"/>
      <c r="K1263" s="116"/>
      <c r="Q1263" s="137"/>
      <c r="R1263" s="137"/>
      <c r="S1263" s="135"/>
      <c r="T1263" s="135"/>
      <c r="U1263" s="136"/>
      <c r="V1263" s="136"/>
      <c r="W1263" s="136"/>
      <c r="X1263" s="116"/>
      <c r="Y1263" s="136"/>
    </row>
    <row r="1264" spans="1:25" ht="15.75" customHeight="1">
      <c r="A1264" s="116" t="s">
        <v>3653</v>
      </c>
      <c r="C1264" s="116"/>
      <c r="D1264" s="116"/>
      <c r="E1264" s="203" t="s">
        <v>1292</v>
      </c>
      <c r="F1264" s="121" t="s">
        <v>553</v>
      </c>
      <c r="G1264" s="121" t="s">
        <v>553</v>
      </c>
      <c r="H1264" s="116"/>
      <c r="I1264" s="116"/>
      <c r="J1264" s="116"/>
      <c r="K1264" s="116"/>
      <c r="Q1264" s="137"/>
      <c r="R1264" s="137"/>
      <c r="S1264" s="135"/>
      <c r="T1264" s="135"/>
      <c r="U1264" s="136"/>
      <c r="V1264" s="136"/>
      <c r="W1264" s="136"/>
      <c r="X1264" s="116"/>
      <c r="Y1264" s="136"/>
    </row>
    <row r="1265" spans="1:25" ht="15.75" customHeight="1">
      <c r="A1265" s="116" t="s">
        <v>3653</v>
      </c>
      <c r="C1265" s="116"/>
      <c r="D1265" s="116"/>
      <c r="E1265" s="203" t="s">
        <v>1293</v>
      </c>
      <c r="F1265" s="121" t="s">
        <v>553</v>
      </c>
      <c r="G1265" s="121" t="s">
        <v>553</v>
      </c>
      <c r="H1265" s="116"/>
      <c r="I1265" s="116"/>
      <c r="J1265" s="116"/>
      <c r="K1265" s="116"/>
      <c r="Q1265" s="137"/>
      <c r="R1265" s="137"/>
      <c r="S1265" s="135"/>
      <c r="T1265" s="135"/>
      <c r="U1265" s="136"/>
      <c r="V1265" s="136"/>
      <c r="W1265" s="136"/>
      <c r="X1265" s="116"/>
      <c r="Y1265" s="136"/>
    </row>
    <row r="1266" spans="1:25" ht="15.75" customHeight="1">
      <c r="A1266" s="116" t="s">
        <v>3653</v>
      </c>
      <c r="C1266" s="116"/>
      <c r="D1266" s="116"/>
      <c r="E1266" s="203" t="s">
        <v>1294</v>
      </c>
      <c r="F1266" s="121" t="s">
        <v>553</v>
      </c>
      <c r="G1266" s="121" t="s">
        <v>553</v>
      </c>
      <c r="H1266" s="116"/>
      <c r="I1266" s="116"/>
      <c r="J1266" s="116"/>
      <c r="K1266" s="116"/>
      <c r="Q1266" s="137"/>
      <c r="R1266" s="137"/>
      <c r="S1266" s="135"/>
      <c r="T1266" s="135"/>
      <c r="U1266" s="136"/>
      <c r="V1266" s="136"/>
      <c r="W1266" s="136"/>
      <c r="X1266" s="116"/>
      <c r="Y1266" s="136"/>
    </row>
    <row r="1267" spans="1:25" ht="15.75" customHeight="1">
      <c r="A1267" s="116" t="s">
        <v>3653</v>
      </c>
      <c r="C1267" s="116"/>
      <c r="D1267" s="116"/>
      <c r="E1267" s="203" t="s">
        <v>1295</v>
      </c>
      <c r="F1267" s="121" t="s">
        <v>553</v>
      </c>
      <c r="G1267" s="121" t="s">
        <v>553</v>
      </c>
      <c r="H1267" s="116"/>
      <c r="I1267" s="116"/>
      <c r="J1267" s="116"/>
      <c r="K1267" s="116"/>
      <c r="Q1267" s="137"/>
      <c r="R1267" s="137"/>
      <c r="S1267" s="135"/>
      <c r="T1267" s="135"/>
      <c r="U1267" s="136"/>
      <c r="V1267" s="136"/>
      <c r="W1267" s="136"/>
      <c r="X1267" s="116"/>
      <c r="Y1267" s="136"/>
    </row>
    <row r="1268" spans="1:25" ht="15.75" customHeight="1">
      <c r="A1268" s="116" t="s">
        <v>3653</v>
      </c>
      <c r="C1268" s="116"/>
      <c r="D1268" s="116"/>
      <c r="E1268" s="203" t="s">
        <v>1296</v>
      </c>
      <c r="F1268" s="121" t="s">
        <v>553</v>
      </c>
      <c r="G1268" s="121" t="s">
        <v>553</v>
      </c>
      <c r="H1268" s="116"/>
      <c r="I1268" s="116"/>
      <c r="J1268" s="116"/>
      <c r="K1268" s="116"/>
      <c r="Q1268" s="137"/>
      <c r="R1268" s="137"/>
      <c r="S1268" s="135"/>
      <c r="T1268" s="135"/>
      <c r="U1268" s="136"/>
      <c r="V1268" s="136"/>
      <c r="W1268" s="136"/>
      <c r="X1268" s="116"/>
      <c r="Y1268" s="136"/>
    </row>
    <row r="1269" spans="1:25" ht="15.75" customHeight="1">
      <c r="A1269" s="116" t="s">
        <v>3653</v>
      </c>
      <c r="C1269" s="116"/>
      <c r="D1269" s="116"/>
      <c r="E1269" s="203" t="s">
        <v>1297</v>
      </c>
      <c r="F1269" s="121" t="s">
        <v>553</v>
      </c>
      <c r="G1269" s="121" t="s">
        <v>553</v>
      </c>
      <c r="H1269" s="116"/>
      <c r="I1269" s="116"/>
      <c r="J1269" s="116"/>
      <c r="K1269" s="116"/>
      <c r="Q1269" s="137"/>
      <c r="R1269" s="137"/>
      <c r="S1269" s="135"/>
      <c r="T1269" s="135"/>
      <c r="U1269" s="136"/>
      <c r="V1269" s="136"/>
      <c r="W1269" s="136"/>
      <c r="X1269" s="116"/>
      <c r="Y1269" s="136"/>
    </row>
    <row r="1270" spans="1:25" ht="15.75" customHeight="1">
      <c r="A1270" s="116" t="s">
        <v>3653</v>
      </c>
      <c r="C1270" s="116"/>
      <c r="D1270" s="116"/>
      <c r="E1270" s="203" t="s">
        <v>1298</v>
      </c>
      <c r="F1270" s="121" t="s">
        <v>553</v>
      </c>
      <c r="G1270" s="121" t="s">
        <v>553</v>
      </c>
      <c r="H1270" s="116"/>
      <c r="I1270" s="116"/>
      <c r="J1270" s="116"/>
      <c r="K1270" s="116"/>
      <c r="Q1270" s="137"/>
      <c r="R1270" s="137"/>
      <c r="S1270" s="135"/>
      <c r="T1270" s="135"/>
      <c r="U1270" s="136"/>
      <c r="V1270" s="136"/>
      <c r="W1270" s="136"/>
      <c r="X1270" s="116"/>
      <c r="Y1270" s="136"/>
    </row>
    <row r="1271" spans="1:25" ht="15.75" customHeight="1">
      <c r="A1271" s="116" t="s">
        <v>3653</v>
      </c>
      <c r="C1271" s="116"/>
      <c r="D1271" s="116"/>
      <c r="E1271" s="203" t="s">
        <v>1299</v>
      </c>
      <c r="F1271" s="121" t="s">
        <v>553</v>
      </c>
      <c r="G1271" s="121" t="s">
        <v>553</v>
      </c>
      <c r="H1271" s="116"/>
      <c r="I1271" s="116"/>
      <c r="J1271" s="116"/>
      <c r="K1271" s="116"/>
      <c r="Q1271" s="137"/>
      <c r="R1271" s="137"/>
      <c r="S1271" s="135"/>
      <c r="T1271" s="135"/>
      <c r="U1271" s="136"/>
      <c r="V1271" s="136"/>
      <c r="W1271" s="136"/>
      <c r="X1271" s="116"/>
      <c r="Y1271" s="136"/>
    </row>
    <row r="1272" spans="1:25" ht="15.75" customHeight="1">
      <c r="A1272" s="116" t="s">
        <v>3653</v>
      </c>
      <c r="C1272" s="116"/>
      <c r="D1272" s="116"/>
      <c r="E1272" s="203" t="s">
        <v>1300</v>
      </c>
      <c r="F1272" s="121" t="s">
        <v>553</v>
      </c>
      <c r="G1272" s="121" t="s">
        <v>553</v>
      </c>
      <c r="H1272" s="116"/>
      <c r="I1272" s="116"/>
      <c r="J1272" s="116"/>
      <c r="K1272" s="116"/>
      <c r="Q1272" s="137"/>
      <c r="R1272" s="137"/>
      <c r="S1272" s="135"/>
      <c r="T1272" s="135"/>
      <c r="U1272" s="136"/>
      <c r="V1272" s="136"/>
      <c r="W1272" s="136"/>
      <c r="X1272" s="116"/>
      <c r="Y1272" s="136"/>
    </row>
    <row r="1273" spans="1:25" ht="15.75" customHeight="1">
      <c r="A1273" s="116" t="s">
        <v>3653</v>
      </c>
      <c r="C1273" s="116"/>
      <c r="D1273" s="116"/>
      <c r="E1273" s="203" t="s">
        <v>1301</v>
      </c>
      <c r="F1273" s="121" t="s">
        <v>553</v>
      </c>
      <c r="G1273" s="121" t="s">
        <v>553</v>
      </c>
      <c r="H1273" s="116"/>
      <c r="I1273" s="116"/>
      <c r="J1273" s="116"/>
      <c r="K1273" s="116"/>
      <c r="Q1273" s="137"/>
      <c r="R1273" s="137"/>
      <c r="S1273" s="135"/>
      <c r="T1273" s="135"/>
      <c r="U1273" s="136"/>
      <c r="V1273" s="136"/>
      <c r="W1273" s="136"/>
      <c r="X1273" s="116"/>
      <c r="Y1273" s="136"/>
    </row>
    <row r="1274" spans="1:25" ht="15.75" customHeight="1">
      <c r="A1274" s="116" t="s">
        <v>3653</v>
      </c>
      <c r="C1274" s="116"/>
      <c r="D1274" s="116"/>
      <c r="E1274" s="203" t="s">
        <v>1302</v>
      </c>
      <c r="F1274" s="121" t="s">
        <v>553</v>
      </c>
      <c r="G1274" s="121" t="s">
        <v>553</v>
      </c>
      <c r="H1274" s="116"/>
      <c r="I1274" s="116"/>
      <c r="J1274" s="116"/>
      <c r="K1274" s="116"/>
      <c r="Q1274" s="137"/>
      <c r="R1274" s="137"/>
      <c r="S1274" s="135"/>
      <c r="T1274" s="135"/>
      <c r="U1274" s="136"/>
      <c r="V1274" s="136"/>
      <c r="W1274" s="136"/>
      <c r="X1274" s="116"/>
      <c r="Y1274" s="136"/>
    </row>
    <row r="1275" spans="1:25" ht="15.75" customHeight="1">
      <c r="A1275" s="116" t="s">
        <v>3653</v>
      </c>
      <c r="C1275" s="116"/>
      <c r="D1275" s="116"/>
      <c r="E1275" s="203" t="s">
        <v>1303</v>
      </c>
      <c r="F1275" s="121" t="s">
        <v>553</v>
      </c>
      <c r="G1275" s="121" t="s">
        <v>553</v>
      </c>
      <c r="H1275" s="116"/>
      <c r="I1275" s="116"/>
      <c r="J1275" s="116"/>
      <c r="K1275" s="116"/>
      <c r="Q1275" s="137"/>
      <c r="R1275" s="137"/>
      <c r="S1275" s="135"/>
      <c r="T1275" s="135"/>
      <c r="U1275" s="136"/>
      <c r="V1275" s="136"/>
      <c r="W1275" s="136"/>
      <c r="X1275" s="116"/>
      <c r="Y1275" s="136"/>
    </row>
    <row r="1276" spans="1:25" ht="15.75" customHeight="1">
      <c r="A1276" s="116" t="s">
        <v>3653</v>
      </c>
      <c r="C1276" s="116"/>
      <c r="D1276" s="116"/>
      <c r="E1276" s="203" t="s">
        <v>1304</v>
      </c>
      <c r="F1276" s="121" t="s">
        <v>553</v>
      </c>
      <c r="G1276" s="121" t="s">
        <v>553</v>
      </c>
      <c r="H1276" s="116"/>
      <c r="I1276" s="116"/>
      <c r="J1276" s="116"/>
      <c r="K1276" s="116"/>
      <c r="Q1276" s="137"/>
      <c r="R1276" s="137"/>
      <c r="S1276" s="135"/>
      <c r="T1276" s="135"/>
      <c r="U1276" s="136"/>
      <c r="V1276" s="136"/>
      <c r="W1276" s="136"/>
      <c r="X1276" s="116"/>
      <c r="Y1276" s="136"/>
    </row>
    <row r="1277" spans="1:25" ht="15.75" customHeight="1">
      <c r="A1277" s="116" t="s">
        <v>3653</v>
      </c>
      <c r="C1277" s="116"/>
      <c r="D1277" s="116"/>
      <c r="E1277" s="203" t="s">
        <v>1305</v>
      </c>
      <c r="F1277" s="121" t="s">
        <v>553</v>
      </c>
      <c r="G1277" s="121" t="s">
        <v>553</v>
      </c>
      <c r="H1277" s="116"/>
      <c r="I1277" s="116"/>
      <c r="J1277" s="116"/>
      <c r="K1277" s="116"/>
      <c r="Q1277" s="137"/>
      <c r="R1277" s="137"/>
      <c r="S1277" s="135"/>
      <c r="T1277" s="135"/>
      <c r="U1277" s="136"/>
      <c r="V1277" s="136"/>
      <c r="W1277" s="136"/>
      <c r="X1277" s="116"/>
      <c r="Y1277" s="136"/>
    </row>
    <row r="1278" spans="1:25" ht="15.75" customHeight="1">
      <c r="A1278" s="116" t="s">
        <v>3653</v>
      </c>
      <c r="C1278" s="116"/>
      <c r="D1278" s="116"/>
      <c r="E1278" s="203" t="s">
        <v>1306</v>
      </c>
      <c r="F1278" s="121" t="s">
        <v>553</v>
      </c>
      <c r="G1278" s="121" t="s">
        <v>553</v>
      </c>
      <c r="H1278" s="116"/>
      <c r="I1278" s="116"/>
      <c r="J1278" s="116"/>
      <c r="K1278" s="116"/>
      <c r="Q1278" s="137"/>
      <c r="R1278" s="137"/>
      <c r="S1278" s="135"/>
      <c r="T1278" s="135"/>
      <c r="U1278" s="136"/>
      <c r="V1278" s="136"/>
      <c r="W1278" s="136"/>
      <c r="X1278" s="116"/>
      <c r="Y1278" s="136"/>
    </row>
    <row r="1279" spans="1:25" ht="15.75" customHeight="1">
      <c r="A1279" s="116" t="s">
        <v>3653</v>
      </c>
      <c r="C1279" s="116"/>
      <c r="D1279" s="116"/>
      <c r="E1279" s="203" t="s">
        <v>1307</v>
      </c>
      <c r="F1279" s="121" t="s">
        <v>553</v>
      </c>
      <c r="G1279" s="121" t="s">
        <v>553</v>
      </c>
      <c r="H1279" s="116"/>
      <c r="I1279" s="116"/>
      <c r="J1279" s="116"/>
      <c r="K1279" s="116"/>
      <c r="Q1279" s="137"/>
      <c r="R1279" s="137"/>
      <c r="S1279" s="135"/>
      <c r="T1279" s="135"/>
      <c r="U1279" s="136"/>
      <c r="V1279" s="136"/>
      <c r="W1279" s="136"/>
      <c r="X1279" s="116"/>
      <c r="Y1279" s="136"/>
    </row>
    <row r="1280" spans="1:25" ht="15.75" customHeight="1">
      <c r="A1280" s="116" t="s">
        <v>3653</v>
      </c>
      <c r="C1280" s="116"/>
      <c r="D1280" s="116"/>
      <c r="E1280" s="203" t="s">
        <v>1308</v>
      </c>
      <c r="F1280" s="121" t="s">
        <v>553</v>
      </c>
      <c r="G1280" s="121" t="s">
        <v>553</v>
      </c>
      <c r="H1280" s="116"/>
      <c r="I1280" s="116"/>
      <c r="J1280" s="116"/>
      <c r="K1280" s="116"/>
      <c r="Q1280" s="137"/>
      <c r="R1280" s="137"/>
      <c r="S1280" s="135"/>
      <c r="T1280" s="135"/>
      <c r="U1280" s="136"/>
      <c r="V1280" s="136"/>
      <c r="W1280" s="136"/>
      <c r="X1280" s="116"/>
      <c r="Y1280" s="136"/>
    </row>
    <row r="1281" spans="1:25" ht="15.75" customHeight="1">
      <c r="A1281" s="116" t="s">
        <v>3653</v>
      </c>
      <c r="C1281" s="116"/>
      <c r="D1281" s="116"/>
      <c r="E1281" s="203" t="s">
        <v>1309</v>
      </c>
      <c r="F1281" s="121" t="s">
        <v>553</v>
      </c>
      <c r="G1281" s="121" t="s">
        <v>553</v>
      </c>
      <c r="H1281" s="116"/>
      <c r="I1281" s="116"/>
      <c r="J1281" s="116"/>
      <c r="K1281" s="116"/>
      <c r="Q1281" s="137"/>
      <c r="R1281" s="137"/>
      <c r="S1281" s="135"/>
      <c r="T1281" s="135"/>
      <c r="U1281" s="136"/>
      <c r="V1281" s="136"/>
      <c r="W1281" s="136"/>
      <c r="X1281" s="116"/>
      <c r="Y1281" s="136"/>
    </row>
    <row r="1282" spans="1:25" ht="15.75" customHeight="1">
      <c r="A1282" s="116" t="s">
        <v>3653</v>
      </c>
      <c r="C1282" s="116"/>
      <c r="D1282" s="116"/>
      <c r="E1282" s="203" t="s">
        <v>1310</v>
      </c>
      <c r="F1282" s="121" t="s">
        <v>553</v>
      </c>
      <c r="G1282" s="121" t="s">
        <v>553</v>
      </c>
      <c r="H1282" s="116"/>
      <c r="I1282" s="116"/>
      <c r="J1282" s="116"/>
      <c r="K1282" s="116"/>
      <c r="Q1282" s="137"/>
      <c r="R1282" s="137"/>
      <c r="S1282" s="135"/>
      <c r="T1282" s="135"/>
      <c r="U1282" s="136"/>
      <c r="V1282" s="136"/>
      <c r="W1282" s="136"/>
      <c r="X1282" s="116"/>
      <c r="Y1282" s="136"/>
    </row>
    <row r="1283" spans="1:25" ht="15.75" customHeight="1">
      <c r="A1283" s="116" t="s">
        <v>3653</v>
      </c>
      <c r="C1283" s="116"/>
      <c r="D1283" s="116"/>
      <c r="E1283" s="203" t="s">
        <v>1311</v>
      </c>
      <c r="F1283" s="121" t="s">
        <v>553</v>
      </c>
      <c r="G1283" s="121" t="s">
        <v>553</v>
      </c>
      <c r="H1283" s="116"/>
      <c r="I1283" s="116"/>
      <c r="J1283" s="116"/>
      <c r="K1283" s="116"/>
      <c r="Q1283" s="137"/>
      <c r="R1283" s="137"/>
      <c r="S1283" s="135"/>
      <c r="T1283" s="135"/>
      <c r="U1283" s="136"/>
      <c r="V1283" s="136"/>
      <c r="W1283" s="136"/>
      <c r="X1283" s="116"/>
      <c r="Y1283" s="136"/>
    </row>
    <row r="1284" spans="1:25" ht="15.75" customHeight="1">
      <c r="A1284" s="116" t="s">
        <v>3653</v>
      </c>
      <c r="C1284" s="116"/>
      <c r="D1284" s="116"/>
      <c r="E1284" s="203" t="s">
        <v>1312</v>
      </c>
      <c r="F1284" s="121" t="s">
        <v>553</v>
      </c>
      <c r="G1284" s="121" t="s">
        <v>553</v>
      </c>
      <c r="H1284" s="116"/>
      <c r="I1284" s="116"/>
      <c r="J1284" s="116"/>
      <c r="K1284" s="116"/>
      <c r="Q1284" s="137"/>
      <c r="R1284" s="137"/>
      <c r="S1284" s="135"/>
      <c r="T1284" s="135"/>
      <c r="U1284" s="136"/>
      <c r="V1284" s="136"/>
      <c r="W1284" s="136"/>
      <c r="X1284" s="116"/>
      <c r="Y1284" s="136"/>
    </row>
    <row r="1285" spans="1:25" ht="15.75" customHeight="1">
      <c r="A1285" s="116" t="s">
        <v>3653</v>
      </c>
      <c r="C1285" s="116"/>
      <c r="D1285" s="116"/>
      <c r="E1285" s="203" t="s">
        <v>1313</v>
      </c>
      <c r="F1285" s="121" t="s">
        <v>553</v>
      </c>
      <c r="G1285" s="121" t="s">
        <v>553</v>
      </c>
      <c r="H1285" s="116"/>
      <c r="I1285" s="116"/>
      <c r="J1285" s="116"/>
      <c r="K1285" s="116"/>
      <c r="Q1285" s="137"/>
      <c r="R1285" s="137"/>
      <c r="S1285" s="135"/>
      <c r="T1285" s="135"/>
      <c r="U1285" s="136"/>
      <c r="V1285" s="136"/>
      <c r="W1285" s="136"/>
      <c r="X1285" s="116"/>
      <c r="Y1285" s="136"/>
    </row>
    <row r="1286" spans="1:25" ht="15.75" customHeight="1">
      <c r="A1286" s="116" t="s">
        <v>3653</v>
      </c>
      <c r="C1286" s="116"/>
      <c r="D1286" s="116"/>
      <c r="E1286" s="203" t="s">
        <v>1314</v>
      </c>
      <c r="F1286" s="121" t="s">
        <v>553</v>
      </c>
      <c r="G1286" s="121" t="s">
        <v>553</v>
      </c>
      <c r="H1286" s="116"/>
      <c r="I1286" s="116"/>
      <c r="J1286" s="116"/>
      <c r="K1286" s="116"/>
      <c r="Q1286" s="137"/>
      <c r="R1286" s="137"/>
      <c r="S1286" s="135"/>
      <c r="T1286" s="135"/>
      <c r="U1286" s="136"/>
      <c r="V1286" s="136"/>
      <c r="W1286" s="136"/>
      <c r="X1286" s="116"/>
      <c r="Y1286" s="136"/>
    </row>
    <row r="1287" spans="1:25" ht="15.75" customHeight="1">
      <c r="A1287" s="116" t="s">
        <v>3653</v>
      </c>
      <c r="C1287" s="116"/>
      <c r="D1287" s="116"/>
      <c r="E1287" s="203" t="s">
        <v>1315</v>
      </c>
      <c r="F1287" s="121" t="s">
        <v>553</v>
      </c>
      <c r="G1287" s="121" t="s">
        <v>553</v>
      </c>
      <c r="H1287" s="116"/>
      <c r="I1287" s="116"/>
      <c r="J1287" s="116"/>
      <c r="K1287" s="116"/>
      <c r="Q1287" s="137"/>
      <c r="R1287" s="137"/>
      <c r="S1287" s="135"/>
      <c r="T1287" s="135"/>
      <c r="U1287" s="136"/>
      <c r="V1287" s="136"/>
      <c r="W1287" s="136"/>
      <c r="X1287" s="116"/>
      <c r="Y1287" s="136"/>
    </row>
    <row r="1288" spans="1:25" ht="15.75" customHeight="1">
      <c r="A1288" s="116" t="s">
        <v>3653</v>
      </c>
      <c r="C1288" s="116"/>
      <c r="D1288" s="116"/>
      <c r="E1288" s="203" t="s">
        <v>1316</v>
      </c>
      <c r="F1288" s="121" t="s">
        <v>553</v>
      </c>
      <c r="G1288" s="121" t="s">
        <v>553</v>
      </c>
      <c r="H1288" s="116"/>
      <c r="I1288" s="116"/>
      <c r="J1288" s="116"/>
      <c r="K1288" s="116"/>
      <c r="Q1288" s="137"/>
      <c r="R1288" s="137"/>
      <c r="S1288" s="135"/>
      <c r="T1288" s="135"/>
      <c r="U1288" s="136"/>
      <c r="V1288" s="136"/>
      <c r="W1288" s="136"/>
      <c r="X1288" s="116"/>
      <c r="Y1288" s="136"/>
    </row>
    <row r="1289" spans="1:25" ht="15.75" customHeight="1">
      <c r="A1289" s="116" t="s">
        <v>3653</v>
      </c>
      <c r="C1289" s="116"/>
      <c r="D1289" s="116"/>
      <c r="E1289" s="203" t="s">
        <v>1317</v>
      </c>
      <c r="F1289" s="121" t="s">
        <v>553</v>
      </c>
      <c r="G1289" s="121" t="s">
        <v>553</v>
      </c>
      <c r="H1289" s="116"/>
      <c r="I1289" s="116"/>
      <c r="J1289" s="116"/>
      <c r="K1289" s="116"/>
      <c r="Q1289" s="137"/>
      <c r="R1289" s="137"/>
      <c r="S1289" s="135"/>
      <c r="T1289" s="135"/>
      <c r="U1289" s="136"/>
      <c r="V1289" s="136"/>
      <c r="W1289" s="136"/>
      <c r="X1289" s="116"/>
      <c r="Y1289" s="136"/>
    </row>
    <row r="1290" spans="1:25" ht="15.75" customHeight="1">
      <c r="A1290" s="116" t="s">
        <v>3653</v>
      </c>
      <c r="C1290" s="116"/>
      <c r="D1290" s="116"/>
      <c r="E1290" s="203" t="s">
        <v>1318</v>
      </c>
      <c r="F1290" s="121" t="s">
        <v>553</v>
      </c>
      <c r="G1290" s="121" t="s">
        <v>553</v>
      </c>
      <c r="H1290" s="116"/>
      <c r="I1290" s="116"/>
      <c r="J1290" s="116"/>
      <c r="K1290" s="116"/>
      <c r="Q1290" s="137"/>
      <c r="R1290" s="137"/>
      <c r="S1290" s="135"/>
      <c r="T1290" s="135"/>
      <c r="U1290" s="136"/>
      <c r="V1290" s="136"/>
      <c r="W1290" s="136"/>
      <c r="X1290" s="116"/>
      <c r="Y1290" s="136"/>
    </row>
    <row r="1291" spans="1:25" ht="15.75" customHeight="1">
      <c r="A1291" s="116" t="s">
        <v>3653</v>
      </c>
      <c r="C1291" s="116"/>
      <c r="D1291" s="116"/>
      <c r="E1291" s="203" t="s">
        <v>1319</v>
      </c>
      <c r="F1291" s="121" t="s">
        <v>553</v>
      </c>
      <c r="G1291" s="121" t="s">
        <v>553</v>
      </c>
      <c r="H1291" s="116"/>
      <c r="I1291" s="116"/>
      <c r="J1291" s="116"/>
      <c r="K1291" s="116"/>
      <c r="Q1291" s="137"/>
      <c r="R1291" s="137"/>
      <c r="S1291" s="135"/>
      <c r="T1291" s="135"/>
      <c r="U1291" s="136"/>
      <c r="V1291" s="136"/>
      <c r="W1291" s="136"/>
      <c r="X1291" s="116"/>
      <c r="Y1291" s="136"/>
    </row>
    <row r="1292" spans="1:25" ht="15.75" customHeight="1">
      <c r="A1292" s="116" t="s">
        <v>3653</v>
      </c>
      <c r="C1292" s="116"/>
      <c r="D1292" s="116"/>
      <c r="E1292" s="203" t="s">
        <v>1320</v>
      </c>
      <c r="F1292" s="121" t="s">
        <v>553</v>
      </c>
      <c r="G1292" s="121" t="s">
        <v>553</v>
      </c>
      <c r="H1292" s="116"/>
      <c r="I1292" s="116"/>
      <c r="J1292" s="116"/>
      <c r="K1292" s="116"/>
      <c r="Q1292" s="137"/>
      <c r="R1292" s="137"/>
      <c r="S1292" s="135"/>
      <c r="T1292" s="135"/>
      <c r="U1292" s="136"/>
      <c r="V1292" s="136"/>
      <c r="W1292" s="136"/>
      <c r="X1292" s="116"/>
      <c r="Y1292" s="136"/>
    </row>
    <row r="1293" spans="1:25" ht="15.75" customHeight="1">
      <c r="A1293" s="116" t="s">
        <v>3653</v>
      </c>
      <c r="C1293" s="116"/>
      <c r="D1293" s="116"/>
      <c r="E1293" s="203" t="s">
        <v>1321</v>
      </c>
      <c r="F1293" s="121" t="s">
        <v>553</v>
      </c>
      <c r="G1293" s="121" t="s">
        <v>553</v>
      </c>
      <c r="H1293" s="116"/>
      <c r="I1293" s="116"/>
      <c r="J1293" s="116"/>
      <c r="K1293" s="116"/>
      <c r="Q1293" s="137"/>
      <c r="R1293" s="137"/>
      <c r="S1293" s="135"/>
      <c r="T1293" s="135"/>
      <c r="U1293" s="136"/>
      <c r="V1293" s="136"/>
      <c r="W1293" s="136"/>
      <c r="X1293" s="116"/>
      <c r="Y1293" s="136"/>
    </row>
    <row r="1294" spans="1:25" ht="15.75" customHeight="1">
      <c r="A1294" s="116" t="s">
        <v>3653</v>
      </c>
      <c r="C1294" s="116"/>
      <c r="D1294" s="116"/>
      <c r="E1294" s="203" t="s">
        <v>1322</v>
      </c>
      <c r="F1294" s="121" t="s">
        <v>553</v>
      </c>
      <c r="G1294" s="121" t="s">
        <v>553</v>
      </c>
      <c r="H1294" s="116"/>
      <c r="I1294" s="116"/>
      <c r="J1294" s="116"/>
      <c r="K1294" s="116"/>
      <c r="Q1294" s="137"/>
      <c r="R1294" s="137"/>
      <c r="S1294" s="135"/>
      <c r="T1294" s="135"/>
      <c r="U1294" s="136"/>
      <c r="V1294" s="136"/>
      <c r="W1294" s="136"/>
      <c r="X1294" s="116"/>
      <c r="Y1294" s="136"/>
    </row>
    <row r="1295" spans="1:25" ht="15.75" customHeight="1">
      <c r="A1295" s="116" t="s">
        <v>3653</v>
      </c>
      <c r="C1295" s="116"/>
      <c r="D1295" s="116"/>
      <c r="E1295" s="203" t="s">
        <v>1323</v>
      </c>
      <c r="F1295" s="121" t="s">
        <v>553</v>
      </c>
      <c r="G1295" s="121" t="s">
        <v>553</v>
      </c>
      <c r="H1295" s="116"/>
      <c r="I1295" s="116"/>
      <c r="J1295" s="116"/>
      <c r="K1295" s="116"/>
      <c r="Q1295" s="137"/>
      <c r="R1295" s="137"/>
      <c r="S1295" s="135"/>
      <c r="T1295" s="135"/>
      <c r="U1295" s="136"/>
      <c r="V1295" s="136"/>
      <c r="W1295" s="136"/>
      <c r="X1295" s="116"/>
      <c r="Y1295" s="136"/>
    </row>
    <row r="1296" spans="1:25" ht="15.75" customHeight="1">
      <c r="A1296" s="116" t="s">
        <v>3653</v>
      </c>
      <c r="C1296" s="116"/>
      <c r="D1296" s="116"/>
      <c r="E1296" s="203" t="s">
        <v>1324</v>
      </c>
      <c r="F1296" s="121" t="s">
        <v>553</v>
      </c>
      <c r="G1296" s="121" t="s">
        <v>553</v>
      </c>
      <c r="H1296" s="116"/>
      <c r="I1296" s="116"/>
      <c r="J1296" s="116"/>
      <c r="K1296" s="116"/>
      <c r="Q1296" s="137"/>
      <c r="R1296" s="137"/>
      <c r="S1296" s="135"/>
      <c r="T1296" s="135"/>
      <c r="U1296" s="136"/>
      <c r="V1296" s="136"/>
      <c r="W1296" s="136"/>
      <c r="X1296" s="116"/>
      <c r="Y1296" s="136"/>
    </row>
    <row r="1297" spans="1:25" ht="15.75" customHeight="1">
      <c r="A1297" s="116" t="s">
        <v>3653</v>
      </c>
      <c r="C1297" s="116"/>
      <c r="D1297" s="116"/>
      <c r="E1297" s="203" t="s">
        <v>1325</v>
      </c>
      <c r="F1297" s="121" t="s">
        <v>553</v>
      </c>
      <c r="G1297" s="121" t="s">
        <v>553</v>
      </c>
      <c r="H1297" s="116"/>
      <c r="I1297" s="116"/>
      <c r="J1297" s="116"/>
      <c r="K1297" s="116"/>
      <c r="Q1297" s="137"/>
      <c r="R1297" s="137"/>
      <c r="S1297" s="135"/>
      <c r="T1297" s="135"/>
      <c r="U1297" s="136"/>
      <c r="V1297" s="136"/>
      <c r="W1297" s="136"/>
      <c r="X1297" s="116"/>
      <c r="Y1297" s="136"/>
    </row>
    <row r="1298" spans="1:25" ht="15.75" customHeight="1">
      <c r="A1298" s="116" t="s">
        <v>3653</v>
      </c>
      <c r="C1298" s="116"/>
      <c r="D1298" s="116"/>
      <c r="E1298" s="203" t="s">
        <v>1326</v>
      </c>
      <c r="F1298" s="121" t="s">
        <v>553</v>
      </c>
      <c r="G1298" s="121" t="s">
        <v>553</v>
      </c>
      <c r="H1298" s="116"/>
      <c r="I1298" s="116"/>
      <c r="J1298" s="116"/>
      <c r="K1298" s="116"/>
      <c r="Q1298" s="137"/>
      <c r="R1298" s="137"/>
      <c r="S1298" s="135"/>
      <c r="T1298" s="135"/>
      <c r="U1298" s="136"/>
      <c r="V1298" s="136"/>
      <c r="W1298" s="136"/>
      <c r="X1298" s="116"/>
      <c r="Y1298" s="136"/>
    </row>
    <row r="1299" spans="1:25" ht="15.75" customHeight="1">
      <c r="A1299" s="116" t="s">
        <v>3653</v>
      </c>
      <c r="C1299" s="116"/>
      <c r="D1299" s="116"/>
      <c r="E1299" s="203" t="s">
        <v>1327</v>
      </c>
      <c r="F1299" s="121" t="s">
        <v>553</v>
      </c>
      <c r="G1299" s="121" t="s">
        <v>553</v>
      </c>
      <c r="H1299" s="116"/>
      <c r="I1299" s="116"/>
      <c r="J1299" s="116"/>
      <c r="K1299" s="116"/>
      <c r="Q1299" s="137"/>
      <c r="R1299" s="137"/>
      <c r="S1299" s="135"/>
      <c r="T1299" s="135"/>
      <c r="U1299" s="136"/>
      <c r="V1299" s="136"/>
      <c r="W1299" s="136"/>
      <c r="X1299" s="116"/>
      <c r="Y1299" s="136"/>
    </row>
    <row r="1300" spans="1:25" ht="15.75" customHeight="1">
      <c r="A1300" s="116" t="s">
        <v>3653</v>
      </c>
      <c r="C1300" s="116"/>
      <c r="D1300" s="116"/>
      <c r="E1300" s="203" t="s">
        <v>1328</v>
      </c>
      <c r="F1300" s="121" t="s">
        <v>553</v>
      </c>
      <c r="G1300" s="121" t="s">
        <v>553</v>
      </c>
      <c r="H1300" s="116"/>
      <c r="I1300" s="116"/>
      <c r="J1300" s="116"/>
      <c r="K1300" s="116"/>
      <c r="Q1300" s="137"/>
      <c r="R1300" s="137"/>
      <c r="S1300" s="135"/>
      <c r="T1300" s="135"/>
      <c r="U1300" s="136"/>
      <c r="V1300" s="136"/>
      <c r="W1300" s="136"/>
      <c r="X1300" s="116"/>
      <c r="Y1300" s="136"/>
    </row>
    <row r="1301" spans="1:25" ht="15.75" customHeight="1">
      <c r="A1301" s="116" t="s">
        <v>3653</v>
      </c>
      <c r="C1301" s="116"/>
      <c r="D1301" s="116"/>
      <c r="E1301" s="203" t="s">
        <v>1329</v>
      </c>
      <c r="F1301" s="121" t="s">
        <v>553</v>
      </c>
      <c r="G1301" s="121" t="s">
        <v>553</v>
      </c>
      <c r="H1301" s="116"/>
      <c r="I1301" s="116"/>
      <c r="J1301" s="116"/>
      <c r="K1301" s="116"/>
      <c r="Q1301" s="137"/>
      <c r="R1301" s="137"/>
      <c r="S1301" s="135"/>
      <c r="T1301" s="135"/>
      <c r="U1301" s="136"/>
      <c r="V1301" s="136"/>
      <c r="W1301" s="136"/>
      <c r="X1301" s="116"/>
      <c r="Y1301" s="136"/>
    </row>
    <row r="1302" spans="1:25" ht="15.75" customHeight="1">
      <c r="A1302" s="116" t="s">
        <v>3653</v>
      </c>
      <c r="C1302" s="116"/>
      <c r="D1302" s="116"/>
      <c r="E1302" s="203" t="s">
        <v>1330</v>
      </c>
      <c r="F1302" s="121" t="s">
        <v>553</v>
      </c>
      <c r="G1302" s="121" t="s">
        <v>553</v>
      </c>
      <c r="H1302" s="116"/>
      <c r="I1302" s="116"/>
      <c r="J1302" s="116"/>
      <c r="K1302" s="116"/>
      <c r="Q1302" s="137"/>
      <c r="R1302" s="137"/>
      <c r="S1302" s="135"/>
      <c r="T1302" s="135"/>
      <c r="U1302" s="136"/>
      <c r="V1302" s="136"/>
      <c r="W1302" s="136"/>
      <c r="X1302" s="116"/>
      <c r="Y1302" s="136"/>
    </row>
    <row r="1303" spans="1:25" ht="15.75" customHeight="1">
      <c r="A1303" s="116" t="s">
        <v>3653</v>
      </c>
      <c r="C1303" s="116"/>
      <c r="D1303" s="116"/>
      <c r="E1303" s="203" t="s">
        <v>1331</v>
      </c>
      <c r="F1303" s="121" t="s">
        <v>553</v>
      </c>
      <c r="G1303" s="121" t="s">
        <v>553</v>
      </c>
      <c r="H1303" s="116"/>
      <c r="I1303" s="116"/>
      <c r="J1303" s="116"/>
      <c r="K1303" s="116"/>
      <c r="Q1303" s="137"/>
      <c r="R1303" s="137"/>
      <c r="S1303" s="135"/>
      <c r="T1303" s="135"/>
      <c r="U1303" s="136"/>
      <c r="V1303" s="136"/>
      <c r="W1303" s="136"/>
      <c r="X1303" s="116"/>
      <c r="Y1303" s="136"/>
    </row>
    <row r="1304" spans="1:25" ht="15.75" customHeight="1">
      <c r="A1304" s="116" t="s">
        <v>3653</v>
      </c>
      <c r="C1304" s="116"/>
      <c r="D1304" s="116"/>
      <c r="E1304" s="203" t="s">
        <v>1332</v>
      </c>
      <c r="F1304" s="121" t="s">
        <v>553</v>
      </c>
      <c r="G1304" s="121" t="s">
        <v>553</v>
      </c>
      <c r="H1304" s="116"/>
      <c r="I1304" s="116"/>
      <c r="J1304" s="116"/>
      <c r="K1304" s="116"/>
      <c r="Q1304" s="137"/>
      <c r="R1304" s="137"/>
      <c r="S1304" s="135"/>
      <c r="T1304" s="135"/>
      <c r="U1304" s="136"/>
      <c r="V1304" s="136"/>
      <c r="W1304" s="136"/>
      <c r="X1304" s="116"/>
      <c r="Y1304" s="136"/>
    </row>
    <row r="1305" spans="1:25" ht="15.75" customHeight="1">
      <c r="A1305" s="116" t="s">
        <v>3653</v>
      </c>
      <c r="C1305" s="116"/>
      <c r="D1305" s="116"/>
      <c r="E1305" s="203" t="s">
        <v>1333</v>
      </c>
      <c r="F1305" s="121" t="s">
        <v>553</v>
      </c>
      <c r="G1305" s="121" t="s">
        <v>553</v>
      </c>
      <c r="H1305" s="116"/>
      <c r="I1305" s="116"/>
      <c r="J1305" s="116"/>
      <c r="K1305" s="116"/>
      <c r="Q1305" s="137"/>
      <c r="R1305" s="137"/>
      <c r="S1305" s="135"/>
      <c r="T1305" s="135"/>
      <c r="U1305" s="136"/>
      <c r="V1305" s="136"/>
      <c r="W1305" s="136"/>
      <c r="X1305" s="116"/>
      <c r="Y1305" s="136"/>
    </row>
    <row r="1306" spans="1:25" ht="15.75" customHeight="1">
      <c r="A1306" s="116" t="s">
        <v>3653</v>
      </c>
      <c r="C1306" s="116"/>
      <c r="D1306" s="116"/>
      <c r="E1306" s="203" t="s">
        <v>1334</v>
      </c>
      <c r="F1306" s="121" t="s">
        <v>553</v>
      </c>
      <c r="G1306" s="121" t="s">
        <v>553</v>
      </c>
      <c r="H1306" s="116"/>
      <c r="I1306" s="116"/>
      <c r="J1306" s="116"/>
      <c r="K1306" s="116"/>
      <c r="Q1306" s="137"/>
      <c r="R1306" s="137"/>
      <c r="S1306" s="135"/>
      <c r="T1306" s="135"/>
      <c r="U1306" s="136"/>
      <c r="V1306" s="136"/>
      <c r="W1306" s="136"/>
      <c r="X1306" s="116"/>
      <c r="Y1306" s="136"/>
    </row>
    <row r="1307" spans="1:25" ht="15.75" customHeight="1">
      <c r="A1307" s="116" t="s">
        <v>3653</v>
      </c>
      <c r="C1307" s="116"/>
      <c r="D1307" s="116"/>
      <c r="E1307" s="203" t="s">
        <v>1335</v>
      </c>
      <c r="F1307" s="121" t="s">
        <v>553</v>
      </c>
      <c r="G1307" s="121" t="s">
        <v>553</v>
      </c>
      <c r="H1307" s="116"/>
      <c r="I1307" s="116"/>
      <c r="J1307" s="116"/>
      <c r="K1307" s="116"/>
      <c r="Q1307" s="137"/>
      <c r="R1307" s="137"/>
      <c r="S1307" s="135"/>
      <c r="T1307" s="135"/>
      <c r="U1307" s="136"/>
      <c r="V1307" s="136"/>
      <c r="W1307" s="136"/>
      <c r="X1307" s="116"/>
      <c r="Y1307" s="136"/>
    </row>
    <row r="1308" spans="1:25" ht="15.75" customHeight="1">
      <c r="A1308" s="116" t="s">
        <v>3653</v>
      </c>
      <c r="C1308" s="116"/>
      <c r="D1308" s="116"/>
      <c r="E1308" s="203" t="s">
        <v>1336</v>
      </c>
      <c r="F1308" s="121" t="s">
        <v>553</v>
      </c>
      <c r="G1308" s="121" t="s">
        <v>553</v>
      </c>
      <c r="H1308" s="116"/>
      <c r="I1308" s="116"/>
      <c r="J1308" s="116"/>
      <c r="K1308" s="116"/>
      <c r="Q1308" s="137"/>
      <c r="R1308" s="137"/>
      <c r="S1308" s="135"/>
      <c r="T1308" s="135"/>
      <c r="U1308" s="136"/>
      <c r="V1308" s="136"/>
      <c r="W1308" s="136"/>
      <c r="X1308" s="116"/>
      <c r="Y1308" s="136"/>
    </row>
    <row r="1309" spans="1:25" ht="15.75" customHeight="1">
      <c r="A1309" s="116" t="s">
        <v>3653</v>
      </c>
      <c r="C1309" s="116"/>
      <c r="D1309" s="116"/>
      <c r="E1309" s="203" t="s">
        <v>1337</v>
      </c>
      <c r="F1309" s="121" t="s">
        <v>553</v>
      </c>
      <c r="G1309" s="121" t="s">
        <v>553</v>
      </c>
      <c r="H1309" s="116"/>
      <c r="I1309" s="116"/>
      <c r="J1309" s="116"/>
      <c r="K1309" s="116"/>
      <c r="Q1309" s="137"/>
      <c r="R1309" s="137"/>
      <c r="S1309" s="135"/>
      <c r="T1309" s="135"/>
      <c r="U1309" s="136"/>
      <c r="V1309" s="136"/>
      <c r="W1309" s="136"/>
      <c r="X1309" s="116"/>
      <c r="Y1309" s="136"/>
    </row>
    <row r="1310" spans="1:25" ht="15.75" customHeight="1">
      <c r="A1310" s="116" t="s">
        <v>3653</v>
      </c>
      <c r="C1310" s="116"/>
      <c r="D1310" s="116"/>
      <c r="E1310" s="203" t="s">
        <v>1338</v>
      </c>
      <c r="F1310" s="121" t="s">
        <v>553</v>
      </c>
      <c r="G1310" s="121" t="s">
        <v>553</v>
      </c>
      <c r="H1310" s="116"/>
      <c r="I1310" s="116"/>
      <c r="J1310" s="116"/>
      <c r="K1310" s="116"/>
      <c r="Q1310" s="137"/>
      <c r="R1310" s="137"/>
      <c r="S1310" s="135"/>
      <c r="T1310" s="135"/>
      <c r="U1310" s="136"/>
      <c r="V1310" s="136"/>
      <c r="W1310" s="136"/>
      <c r="X1310" s="116"/>
      <c r="Y1310" s="136"/>
    </row>
    <row r="1311" spans="1:25" ht="15.75" customHeight="1">
      <c r="A1311" s="116" t="s">
        <v>3653</v>
      </c>
      <c r="C1311" s="116"/>
      <c r="D1311" s="116"/>
      <c r="E1311" s="203" t="s">
        <v>1339</v>
      </c>
      <c r="F1311" s="121" t="s">
        <v>553</v>
      </c>
      <c r="G1311" s="121" t="s">
        <v>553</v>
      </c>
      <c r="H1311" s="116"/>
      <c r="I1311" s="116"/>
      <c r="J1311" s="116"/>
      <c r="K1311" s="116"/>
      <c r="Q1311" s="137"/>
      <c r="R1311" s="137"/>
      <c r="S1311" s="135"/>
      <c r="T1311" s="135"/>
      <c r="U1311" s="136"/>
      <c r="V1311" s="136"/>
      <c r="W1311" s="136"/>
      <c r="X1311" s="116"/>
      <c r="Y1311" s="136"/>
    </row>
    <row r="1312" spans="1:25" ht="15.75" customHeight="1">
      <c r="A1312" s="116" t="s">
        <v>3653</v>
      </c>
      <c r="C1312" s="116"/>
      <c r="D1312" s="116"/>
      <c r="E1312" s="203" t="s">
        <v>1340</v>
      </c>
      <c r="F1312" s="121" t="s">
        <v>553</v>
      </c>
      <c r="G1312" s="121" t="s">
        <v>553</v>
      </c>
      <c r="H1312" s="116"/>
      <c r="I1312" s="116"/>
      <c r="J1312" s="116"/>
      <c r="K1312" s="116"/>
      <c r="Q1312" s="137"/>
      <c r="R1312" s="137"/>
      <c r="S1312" s="135"/>
      <c r="T1312" s="135"/>
      <c r="U1312" s="136"/>
      <c r="V1312" s="136"/>
      <c r="W1312" s="136"/>
      <c r="X1312" s="116"/>
      <c r="Y1312" s="136"/>
    </row>
    <row r="1313" spans="1:25" ht="15.75" customHeight="1">
      <c r="A1313" s="116" t="s">
        <v>3653</v>
      </c>
      <c r="C1313" s="116"/>
      <c r="D1313" s="116"/>
      <c r="E1313" s="203" t="s">
        <v>1341</v>
      </c>
      <c r="F1313" s="121" t="s">
        <v>553</v>
      </c>
      <c r="G1313" s="121" t="s">
        <v>553</v>
      </c>
      <c r="H1313" s="116"/>
      <c r="I1313" s="116"/>
      <c r="J1313" s="116"/>
      <c r="K1313" s="116"/>
      <c r="Q1313" s="137"/>
      <c r="R1313" s="137"/>
      <c r="S1313" s="135"/>
      <c r="T1313" s="135"/>
      <c r="U1313" s="136"/>
      <c r="V1313" s="136"/>
      <c r="W1313" s="136"/>
      <c r="X1313" s="116"/>
      <c r="Y1313" s="136"/>
    </row>
    <row r="1314" spans="1:25" ht="15.75" customHeight="1">
      <c r="A1314" s="116" t="s">
        <v>3653</v>
      </c>
      <c r="C1314" s="116"/>
      <c r="D1314" s="116"/>
      <c r="E1314" s="203" t="s">
        <v>1342</v>
      </c>
      <c r="F1314" s="121" t="s">
        <v>553</v>
      </c>
      <c r="G1314" s="121" t="s">
        <v>553</v>
      </c>
      <c r="H1314" s="116"/>
      <c r="I1314" s="116"/>
      <c r="J1314" s="116"/>
      <c r="K1314" s="116"/>
      <c r="Q1314" s="137"/>
      <c r="R1314" s="137"/>
      <c r="S1314" s="135"/>
      <c r="T1314" s="135"/>
      <c r="U1314" s="136"/>
      <c r="V1314" s="136"/>
      <c r="W1314" s="136"/>
      <c r="X1314" s="116"/>
      <c r="Y1314" s="136"/>
    </row>
    <row r="1315" spans="1:25" ht="15.75" customHeight="1">
      <c r="A1315" s="116" t="s">
        <v>3653</v>
      </c>
      <c r="C1315" s="116"/>
      <c r="D1315" s="116"/>
      <c r="E1315" s="203" t="s">
        <v>1343</v>
      </c>
      <c r="F1315" s="121" t="s">
        <v>553</v>
      </c>
      <c r="G1315" s="121" t="s">
        <v>553</v>
      </c>
      <c r="H1315" s="116"/>
      <c r="I1315" s="116"/>
      <c r="J1315" s="116"/>
      <c r="K1315" s="116"/>
      <c r="Q1315" s="137"/>
      <c r="R1315" s="137"/>
      <c r="S1315" s="135"/>
      <c r="T1315" s="135"/>
      <c r="U1315" s="136"/>
      <c r="V1315" s="136"/>
      <c r="W1315" s="136"/>
      <c r="X1315" s="116"/>
      <c r="Y1315" s="136"/>
    </row>
    <row r="1316" spans="1:25" ht="15.75" customHeight="1">
      <c r="A1316" s="116" t="s">
        <v>3653</v>
      </c>
      <c r="C1316" s="116"/>
      <c r="D1316" s="116"/>
      <c r="E1316" s="203" t="s">
        <v>1344</v>
      </c>
      <c r="F1316" s="121" t="s">
        <v>553</v>
      </c>
      <c r="G1316" s="121" t="s">
        <v>553</v>
      </c>
      <c r="H1316" s="116"/>
      <c r="I1316" s="116"/>
      <c r="J1316" s="116"/>
      <c r="K1316" s="116"/>
      <c r="Q1316" s="137"/>
      <c r="R1316" s="137"/>
      <c r="S1316" s="135"/>
      <c r="T1316" s="135"/>
      <c r="U1316" s="136"/>
      <c r="V1316" s="136"/>
      <c r="W1316" s="136"/>
      <c r="X1316" s="116"/>
      <c r="Y1316" s="136"/>
    </row>
    <row r="1317" spans="1:25" ht="15.75" customHeight="1">
      <c r="A1317" s="116" t="s">
        <v>3653</v>
      </c>
      <c r="C1317" s="116"/>
      <c r="D1317" s="116"/>
      <c r="E1317" s="203" t="s">
        <v>1345</v>
      </c>
      <c r="F1317" s="121" t="s">
        <v>553</v>
      </c>
      <c r="G1317" s="121" t="s">
        <v>553</v>
      </c>
      <c r="H1317" s="116"/>
      <c r="I1317" s="116"/>
      <c r="J1317" s="116"/>
      <c r="K1317" s="116"/>
      <c r="Q1317" s="137"/>
      <c r="R1317" s="137"/>
      <c r="S1317" s="135"/>
      <c r="T1317" s="135"/>
      <c r="U1317" s="136"/>
      <c r="V1317" s="136"/>
      <c r="W1317" s="136"/>
      <c r="X1317" s="116"/>
      <c r="Y1317" s="136"/>
    </row>
    <row r="1318" spans="1:25" ht="15.75" customHeight="1">
      <c r="A1318" s="116" t="s">
        <v>3653</v>
      </c>
      <c r="C1318" s="116"/>
      <c r="D1318" s="116"/>
      <c r="E1318" s="203" t="s">
        <v>1346</v>
      </c>
      <c r="F1318" s="121" t="s">
        <v>553</v>
      </c>
      <c r="G1318" s="121" t="s">
        <v>553</v>
      </c>
      <c r="H1318" s="116"/>
      <c r="I1318" s="116"/>
      <c r="J1318" s="116"/>
      <c r="K1318" s="116"/>
      <c r="Q1318" s="137"/>
      <c r="R1318" s="137"/>
      <c r="S1318" s="135"/>
      <c r="T1318" s="135"/>
      <c r="U1318" s="136"/>
      <c r="V1318" s="136"/>
      <c r="W1318" s="136"/>
      <c r="X1318" s="116"/>
      <c r="Y1318" s="136"/>
    </row>
    <row r="1319" spans="1:25" ht="15.75" customHeight="1">
      <c r="A1319" s="116" t="s">
        <v>3653</v>
      </c>
      <c r="C1319" s="116"/>
      <c r="D1319" s="116"/>
      <c r="E1319" s="203" t="s">
        <v>1347</v>
      </c>
      <c r="F1319" s="121" t="s">
        <v>553</v>
      </c>
      <c r="G1319" s="121" t="s">
        <v>553</v>
      </c>
      <c r="H1319" s="116"/>
      <c r="I1319" s="116"/>
      <c r="J1319" s="116"/>
      <c r="K1319" s="116"/>
      <c r="Q1319" s="137"/>
      <c r="R1319" s="137"/>
      <c r="S1319" s="135"/>
      <c r="T1319" s="135"/>
      <c r="U1319" s="136"/>
      <c r="V1319" s="136"/>
      <c r="W1319" s="136"/>
      <c r="X1319" s="116"/>
      <c r="Y1319" s="136"/>
    </row>
    <row r="1320" spans="1:25" ht="15.75" customHeight="1">
      <c r="A1320" s="116" t="s">
        <v>3653</v>
      </c>
      <c r="C1320" s="116"/>
      <c r="D1320" s="116"/>
      <c r="E1320" s="203" t="s">
        <v>1348</v>
      </c>
      <c r="F1320" s="121" t="s">
        <v>553</v>
      </c>
      <c r="G1320" s="121" t="s">
        <v>553</v>
      </c>
      <c r="H1320" s="116"/>
      <c r="I1320" s="116"/>
      <c r="J1320" s="116"/>
      <c r="K1320" s="116"/>
      <c r="Q1320" s="137"/>
      <c r="R1320" s="137"/>
      <c r="S1320" s="135"/>
      <c r="T1320" s="135"/>
      <c r="U1320" s="136"/>
      <c r="V1320" s="136"/>
      <c r="W1320" s="136"/>
      <c r="X1320" s="116"/>
      <c r="Y1320" s="136"/>
    </row>
    <row r="1321" spans="1:25" ht="15.75" customHeight="1">
      <c r="A1321" s="116" t="s">
        <v>3653</v>
      </c>
      <c r="C1321" s="116"/>
      <c r="D1321" s="116"/>
      <c r="E1321" s="203" t="s">
        <v>1349</v>
      </c>
      <c r="F1321" s="121" t="s">
        <v>553</v>
      </c>
      <c r="G1321" s="121" t="s">
        <v>553</v>
      </c>
      <c r="H1321" s="116"/>
      <c r="I1321" s="116"/>
      <c r="J1321" s="116"/>
      <c r="K1321" s="116"/>
      <c r="Q1321" s="137"/>
      <c r="R1321" s="137"/>
      <c r="S1321" s="135"/>
      <c r="T1321" s="135"/>
      <c r="U1321" s="136"/>
      <c r="V1321" s="136"/>
      <c r="W1321" s="136"/>
      <c r="X1321" s="116"/>
      <c r="Y1321" s="136"/>
    </row>
    <row r="1322" spans="1:25" ht="15.75" customHeight="1">
      <c r="A1322" s="116" t="s">
        <v>3653</v>
      </c>
      <c r="C1322" s="116"/>
      <c r="D1322" s="116"/>
      <c r="E1322" s="203" t="s">
        <v>1350</v>
      </c>
      <c r="F1322" s="121" t="s">
        <v>553</v>
      </c>
      <c r="G1322" s="121" t="s">
        <v>553</v>
      </c>
      <c r="H1322" s="116"/>
      <c r="I1322" s="116"/>
      <c r="J1322" s="116"/>
      <c r="K1322" s="116"/>
      <c r="Q1322" s="137"/>
      <c r="R1322" s="137"/>
      <c r="S1322" s="135"/>
      <c r="T1322" s="135"/>
      <c r="U1322" s="136"/>
      <c r="V1322" s="136"/>
      <c r="W1322" s="136"/>
      <c r="X1322" s="116"/>
      <c r="Y1322" s="136"/>
    </row>
    <row r="1323" spans="1:25" ht="15.75" customHeight="1">
      <c r="A1323" s="116" t="s">
        <v>3653</v>
      </c>
      <c r="C1323" s="116"/>
      <c r="D1323" s="116"/>
      <c r="E1323" s="203" t="s">
        <v>1351</v>
      </c>
      <c r="F1323" s="121" t="s">
        <v>553</v>
      </c>
      <c r="G1323" s="121" t="s">
        <v>553</v>
      </c>
      <c r="H1323" s="116"/>
      <c r="I1323" s="116"/>
      <c r="J1323" s="116"/>
      <c r="K1323" s="116"/>
      <c r="Q1323" s="137"/>
      <c r="R1323" s="137"/>
      <c r="S1323" s="135"/>
      <c r="T1323" s="135"/>
      <c r="U1323" s="136"/>
      <c r="V1323" s="136"/>
      <c r="W1323" s="136"/>
      <c r="X1323" s="116"/>
      <c r="Y1323" s="136"/>
    </row>
    <row r="1324" spans="1:25" ht="15.75" customHeight="1">
      <c r="A1324" s="116" t="s">
        <v>3653</v>
      </c>
      <c r="C1324" s="116"/>
      <c r="D1324" s="116"/>
      <c r="E1324" s="203" t="s">
        <v>1352</v>
      </c>
      <c r="F1324" s="121" t="s">
        <v>553</v>
      </c>
      <c r="G1324" s="121" t="s">
        <v>553</v>
      </c>
      <c r="H1324" s="116"/>
      <c r="I1324" s="116"/>
      <c r="J1324" s="116"/>
      <c r="K1324" s="116"/>
      <c r="Q1324" s="137"/>
      <c r="R1324" s="137"/>
      <c r="S1324" s="135"/>
      <c r="T1324" s="135"/>
      <c r="U1324" s="136"/>
      <c r="V1324" s="136"/>
      <c r="W1324" s="136"/>
      <c r="X1324" s="116"/>
      <c r="Y1324" s="136"/>
    </row>
    <row r="1325" spans="1:25" ht="15.75" customHeight="1">
      <c r="A1325" s="116" t="s">
        <v>3653</v>
      </c>
      <c r="C1325" s="116"/>
      <c r="D1325" s="116"/>
      <c r="E1325" s="203" t="s">
        <v>1353</v>
      </c>
      <c r="F1325" s="121" t="s">
        <v>553</v>
      </c>
      <c r="G1325" s="121" t="s">
        <v>553</v>
      </c>
      <c r="H1325" s="116"/>
      <c r="I1325" s="116"/>
      <c r="J1325" s="116"/>
      <c r="K1325" s="116"/>
      <c r="Q1325" s="137"/>
      <c r="R1325" s="137"/>
      <c r="S1325" s="135"/>
      <c r="T1325" s="135"/>
      <c r="U1325" s="136"/>
      <c r="V1325" s="136"/>
      <c r="W1325" s="136"/>
      <c r="X1325" s="116"/>
      <c r="Y1325" s="136"/>
    </row>
    <row r="1326" spans="1:25" ht="15.75" customHeight="1">
      <c r="A1326" s="116" t="s">
        <v>3653</v>
      </c>
      <c r="C1326" s="116"/>
      <c r="D1326" s="116"/>
      <c r="E1326" s="203" t="s">
        <v>1354</v>
      </c>
      <c r="F1326" s="121" t="s">
        <v>553</v>
      </c>
      <c r="G1326" s="121" t="s">
        <v>553</v>
      </c>
      <c r="H1326" s="116"/>
      <c r="I1326" s="116"/>
      <c r="J1326" s="116"/>
      <c r="K1326" s="116"/>
      <c r="Q1326" s="137"/>
      <c r="R1326" s="137"/>
      <c r="S1326" s="135"/>
      <c r="T1326" s="135"/>
      <c r="U1326" s="136"/>
      <c r="V1326" s="136"/>
      <c r="W1326" s="136"/>
      <c r="X1326" s="116"/>
      <c r="Y1326" s="136"/>
    </row>
    <row r="1327" spans="1:25" ht="15.75" customHeight="1">
      <c r="A1327" s="116" t="s">
        <v>3653</v>
      </c>
      <c r="C1327" s="116"/>
      <c r="D1327" s="116"/>
      <c r="E1327" s="203" t="s">
        <v>1355</v>
      </c>
      <c r="F1327" s="121" t="s">
        <v>553</v>
      </c>
      <c r="G1327" s="121" t="s">
        <v>553</v>
      </c>
      <c r="H1327" s="116"/>
      <c r="I1327" s="116"/>
      <c r="J1327" s="116"/>
      <c r="K1327" s="116"/>
      <c r="Q1327" s="137"/>
      <c r="R1327" s="137"/>
      <c r="S1327" s="135"/>
      <c r="T1327" s="135"/>
      <c r="U1327" s="136"/>
      <c r="V1327" s="136"/>
      <c r="W1327" s="136"/>
      <c r="X1327" s="116"/>
      <c r="Y1327" s="136"/>
    </row>
    <row r="1328" spans="1:25" ht="15.75" customHeight="1">
      <c r="A1328" s="116" t="s">
        <v>3653</v>
      </c>
      <c r="C1328" s="116"/>
      <c r="D1328" s="116"/>
      <c r="E1328" s="203" t="s">
        <v>1356</v>
      </c>
      <c r="F1328" s="121" t="s">
        <v>553</v>
      </c>
      <c r="G1328" s="121" t="s">
        <v>553</v>
      </c>
      <c r="H1328" s="116"/>
      <c r="I1328" s="116"/>
      <c r="J1328" s="116"/>
      <c r="K1328" s="116"/>
      <c r="Q1328" s="137"/>
      <c r="R1328" s="137"/>
      <c r="S1328" s="135"/>
      <c r="T1328" s="135"/>
      <c r="U1328" s="136"/>
      <c r="V1328" s="136"/>
      <c r="W1328" s="136"/>
      <c r="X1328" s="116"/>
      <c r="Y1328" s="136"/>
    </row>
    <row r="1329" spans="1:25" ht="15.75" customHeight="1">
      <c r="A1329" s="116" t="s">
        <v>3653</v>
      </c>
      <c r="C1329" s="116"/>
      <c r="D1329" s="116"/>
      <c r="E1329" s="203" t="s">
        <v>1357</v>
      </c>
      <c r="F1329" s="121" t="s">
        <v>553</v>
      </c>
      <c r="G1329" s="121" t="s">
        <v>553</v>
      </c>
      <c r="H1329" s="116"/>
      <c r="I1329" s="116"/>
      <c r="J1329" s="116"/>
      <c r="K1329" s="116"/>
      <c r="Q1329" s="137"/>
      <c r="R1329" s="137"/>
      <c r="S1329" s="135"/>
      <c r="T1329" s="135"/>
      <c r="U1329" s="136"/>
      <c r="V1329" s="136"/>
      <c r="W1329" s="136"/>
      <c r="X1329" s="116"/>
      <c r="Y1329" s="136"/>
    </row>
    <row r="1330" spans="1:25" ht="15.75" customHeight="1">
      <c r="A1330" s="116" t="s">
        <v>3653</v>
      </c>
      <c r="C1330" s="116"/>
      <c r="D1330" s="116"/>
      <c r="E1330" s="203" t="s">
        <v>1358</v>
      </c>
      <c r="F1330" s="121" t="s">
        <v>553</v>
      </c>
      <c r="G1330" s="121" t="s">
        <v>553</v>
      </c>
      <c r="H1330" s="116"/>
      <c r="I1330" s="116"/>
      <c r="J1330" s="116"/>
      <c r="K1330" s="116"/>
      <c r="Q1330" s="137"/>
      <c r="R1330" s="137"/>
      <c r="S1330" s="135"/>
      <c r="T1330" s="135"/>
      <c r="U1330" s="136"/>
      <c r="V1330" s="136"/>
      <c r="W1330" s="136"/>
      <c r="X1330" s="116"/>
      <c r="Y1330" s="136"/>
    </row>
    <row r="1331" spans="1:25" ht="15.75" customHeight="1">
      <c r="A1331" s="116" t="s">
        <v>3653</v>
      </c>
      <c r="C1331" s="116"/>
      <c r="D1331" s="116"/>
      <c r="E1331" s="203" t="s">
        <v>1359</v>
      </c>
      <c r="F1331" s="121" t="s">
        <v>553</v>
      </c>
      <c r="G1331" s="121" t="s">
        <v>553</v>
      </c>
      <c r="H1331" s="116"/>
      <c r="I1331" s="116"/>
      <c r="J1331" s="116"/>
      <c r="K1331" s="116"/>
      <c r="Q1331" s="137"/>
      <c r="R1331" s="137"/>
      <c r="S1331" s="135"/>
      <c r="T1331" s="135"/>
      <c r="U1331" s="136"/>
      <c r="V1331" s="136"/>
      <c r="W1331" s="136"/>
      <c r="X1331" s="116"/>
      <c r="Y1331" s="136"/>
    </row>
    <row r="1332" spans="1:25" ht="15.75" customHeight="1">
      <c r="A1332" s="116" t="s">
        <v>3653</v>
      </c>
      <c r="C1332" s="116"/>
      <c r="D1332" s="116"/>
      <c r="E1332" s="203" t="s">
        <v>1360</v>
      </c>
      <c r="F1332" s="121" t="s">
        <v>553</v>
      </c>
      <c r="G1332" s="121" t="s">
        <v>553</v>
      </c>
      <c r="H1332" s="116"/>
      <c r="I1332" s="116"/>
      <c r="J1332" s="116"/>
      <c r="K1332" s="116"/>
      <c r="Q1332" s="137"/>
      <c r="R1332" s="137"/>
      <c r="S1332" s="135"/>
      <c r="T1332" s="135"/>
      <c r="U1332" s="136"/>
      <c r="V1332" s="136"/>
      <c r="W1332" s="136"/>
      <c r="X1332" s="116"/>
      <c r="Y1332" s="136"/>
    </row>
    <row r="1333" spans="1:25" ht="15.75" customHeight="1">
      <c r="A1333" s="116" t="s">
        <v>3653</v>
      </c>
      <c r="C1333" s="116"/>
      <c r="D1333" s="116"/>
      <c r="E1333" s="203" t="s">
        <v>1361</v>
      </c>
      <c r="F1333" s="121" t="s">
        <v>553</v>
      </c>
      <c r="G1333" s="121" t="s">
        <v>553</v>
      </c>
      <c r="H1333" s="116"/>
      <c r="I1333" s="116"/>
      <c r="J1333" s="116"/>
      <c r="K1333" s="116"/>
      <c r="Q1333" s="137"/>
      <c r="R1333" s="137"/>
      <c r="S1333" s="135"/>
      <c r="T1333" s="135"/>
      <c r="U1333" s="136"/>
      <c r="V1333" s="136"/>
      <c r="W1333" s="136"/>
      <c r="X1333" s="116"/>
      <c r="Y1333" s="136"/>
    </row>
    <row r="1334" spans="1:25" ht="15.75" customHeight="1">
      <c r="A1334" s="116" t="s">
        <v>3654</v>
      </c>
      <c r="C1334" s="116"/>
      <c r="D1334" s="116"/>
      <c r="E1334" s="203" t="s">
        <v>1362</v>
      </c>
      <c r="F1334" s="121" t="s">
        <v>553</v>
      </c>
      <c r="G1334" s="121" t="s">
        <v>553</v>
      </c>
      <c r="H1334" s="116"/>
      <c r="I1334" s="116"/>
      <c r="J1334" s="116"/>
      <c r="K1334" s="116"/>
      <c r="Q1334" s="137"/>
      <c r="R1334" s="137"/>
      <c r="S1334" s="135"/>
      <c r="T1334" s="135"/>
      <c r="U1334" s="136"/>
      <c r="V1334" s="136"/>
      <c r="W1334" s="136"/>
      <c r="X1334" s="116"/>
      <c r="Y1334" s="136"/>
    </row>
    <row r="1335" spans="1:25" ht="15.75" customHeight="1">
      <c r="A1335" s="116" t="s">
        <v>3654</v>
      </c>
      <c r="C1335" s="116"/>
      <c r="D1335" s="116"/>
      <c r="E1335" s="203" t="s">
        <v>1363</v>
      </c>
      <c r="F1335" s="121" t="s">
        <v>553</v>
      </c>
      <c r="G1335" s="121" t="s">
        <v>553</v>
      </c>
      <c r="H1335" s="116"/>
      <c r="I1335" s="116"/>
      <c r="J1335" s="116"/>
      <c r="K1335" s="116"/>
      <c r="Q1335" s="137"/>
      <c r="R1335" s="137"/>
      <c r="S1335" s="135"/>
      <c r="T1335" s="135"/>
      <c r="U1335" s="136"/>
      <c r="V1335" s="136"/>
      <c r="W1335" s="136"/>
      <c r="X1335" s="116"/>
      <c r="Y1335" s="136"/>
    </row>
    <row r="1336" spans="1:25" ht="15.75" customHeight="1">
      <c r="A1336" s="116" t="s">
        <v>3654</v>
      </c>
      <c r="C1336" s="116"/>
      <c r="D1336" s="116"/>
      <c r="E1336" s="203" t="s">
        <v>1364</v>
      </c>
      <c r="F1336" s="121" t="s">
        <v>553</v>
      </c>
      <c r="G1336" s="121" t="s">
        <v>553</v>
      </c>
      <c r="H1336" s="116"/>
      <c r="I1336" s="116"/>
      <c r="J1336" s="116"/>
      <c r="K1336" s="116"/>
      <c r="Q1336" s="137"/>
      <c r="R1336" s="137"/>
      <c r="S1336" s="135"/>
      <c r="T1336" s="135"/>
      <c r="U1336" s="136"/>
      <c r="V1336" s="136"/>
      <c r="W1336" s="136"/>
      <c r="X1336" s="116"/>
      <c r="Y1336" s="136"/>
    </row>
    <row r="1337" spans="1:25" ht="15.75" customHeight="1">
      <c r="A1337" s="116" t="s">
        <v>3654</v>
      </c>
      <c r="C1337" s="116"/>
      <c r="D1337" s="116"/>
      <c r="E1337" s="203" t="s">
        <v>1365</v>
      </c>
      <c r="F1337" s="121" t="s">
        <v>553</v>
      </c>
      <c r="G1337" s="121" t="s">
        <v>553</v>
      </c>
      <c r="H1337" s="116"/>
      <c r="I1337" s="116"/>
      <c r="J1337" s="116"/>
      <c r="K1337" s="116"/>
      <c r="Q1337" s="137"/>
      <c r="R1337" s="137"/>
      <c r="S1337" s="135"/>
      <c r="T1337" s="135"/>
      <c r="U1337" s="136"/>
      <c r="V1337" s="136"/>
      <c r="W1337" s="136"/>
      <c r="X1337" s="116"/>
      <c r="Y1337" s="136"/>
    </row>
    <row r="1338" spans="1:25" ht="15.75" customHeight="1">
      <c r="A1338" s="116" t="s">
        <v>3654</v>
      </c>
      <c r="C1338" s="116"/>
      <c r="D1338" s="116"/>
      <c r="E1338" s="203" t="s">
        <v>1366</v>
      </c>
      <c r="F1338" s="121" t="s">
        <v>553</v>
      </c>
      <c r="G1338" s="121" t="s">
        <v>553</v>
      </c>
      <c r="H1338" s="116"/>
      <c r="I1338" s="116"/>
      <c r="J1338" s="116"/>
      <c r="K1338" s="116"/>
      <c r="Q1338" s="137"/>
      <c r="R1338" s="137"/>
      <c r="S1338" s="135"/>
      <c r="T1338" s="135"/>
      <c r="U1338" s="136"/>
      <c r="V1338" s="136"/>
      <c r="W1338" s="136"/>
      <c r="X1338" s="116"/>
      <c r="Y1338" s="136"/>
    </row>
    <row r="1339" spans="1:25" ht="15.75" customHeight="1">
      <c r="A1339" s="116" t="s">
        <v>3654</v>
      </c>
      <c r="C1339" s="116"/>
      <c r="D1339" s="116"/>
      <c r="E1339" s="203" t="s">
        <v>1367</v>
      </c>
      <c r="F1339" s="121" t="s">
        <v>553</v>
      </c>
      <c r="G1339" s="121" t="s">
        <v>553</v>
      </c>
      <c r="H1339" s="116"/>
      <c r="I1339" s="116"/>
      <c r="J1339" s="116"/>
      <c r="K1339" s="116"/>
      <c r="Q1339" s="137"/>
      <c r="R1339" s="137"/>
      <c r="S1339" s="135"/>
      <c r="T1339" s="135"/>
      <c r="U1339" s="136"/>
      <c r="V1339" s="136"/>
      <c r="W1339" s="136"/>
      <c r="X1339" s="116"/>
      <c r="Y1339" s="136"/>
    </row>
    <row r="1340" spans="1:25" ht="15.75" customHeight="1">
      <c r="A1340" s="116" t="s">
        <v>3654</v>
      </c>
      <c r="C1340" s="116"/>
      <c r="D1340" s="116"/>
      <c r="E1340" s="203" t="s">
        <v>1368</v>
      </c>
      <c r="F1340" s="121" t="s">
        <v>553</v>
      </c>
      <c r="G1340" s="121" t="s">
        <v>553</v>
      </c>
      <c r="H1340" s="116"/>
      <c r="I1340" s="116"/>
      <c r="J1340" s="116"/>
      <c r="K1340" s="116"/>
      <c r="Q1340" s="137"/>
      <c r="R1340" s="137"/>
      <c r="S1340" s="135"/>
      <c r="T1340" s="135"/>
      <c r="U1340" s="136"/>
      <c r="V1340" s="136"/>
      <c r="W1340" s="136"/>
      <c r="X1340" s="116"/>
      <c r="Y1340" s="136"/>
    </row>
    <row r="1341" spans="1:25" ht="15.75" customHeight="1">
      <c r="A1341" s="116" t="s">
        <v>3654</v>
      </c>
      <c r="C1341" s="116"/>
      <c r="D1341" s="116"/>
      <c r="E1341" s="203" t="s">
        <v>1369</v>
      </c>
      <c r="F1341" s="121" t="s">
        <v>553</v>
      </c>
      <c r="G1341" s="121" t="s">
        <v>553</v>
      </c>
      <c r="H1341" s="116"/>
      <c r="I1341" s="116"/>
      <c r="J1341" s="116"/>
      <c r="K1341" s="116"/>
      <c r="Q1341" s="137"/>
      <c r="R1341" s="137"/>
      <c r="S1341" s="135"/>
      <c r="T1341" s="135"/>
      <c r="U1341" s="136"/>
      <c r="V1341" s="136"/>
      <c r="W1341" s="136"/>
      <c r="X1341" s="116"/>
      <c r="Y1341" s="136"/>
    </row>
    <row r="1342" spans="1:25" ht="15.75" customHeight="1">
      <c r="A1342" s="116" t="s">
        <v>3654</v>
      </c>
      <c r="C1342" s="116"/>
      <c r="D1342" s="116"/>
      <c r="E1342" s="203" t="s">
        <v>1370</v>
      </c>
      <c r="F1342" s="121" t="s">
        <v>553</v>
      </c>
      <c r="G1342" s="121" t="s">
        <v>553</v>
      </c>
      <c r="H1342" s="116"/>
      <c r="I1342" s="116"/>
      <c r="J1342" s="116"/>
      <c r="K1342" s="116"/>
      <c r="Q1342" s="137"/>
      <c r="R1342" s="137"/>
      <c r="S1342" s="135"/>
      <c r="T1342" s="135"/>
      <c r="U1342" s="136"/>
      <c r="V1342" s="136"/>
      <c r="W1342" s="136"/>
      <c r="X1342" s="116"/>
      <c r="Y1342" s="136"/>
    </row>
    <row r="1343" spans="1:25" ht="15.75" customHeight="1">
      <c r="A1343" s="116" t="s">
        <v>3654</v>
      </c>
      <c r="C1343" s="116"/>
      <c r="D1343" s="116"/>
      <c r="E1343" s="203" t="s">
        <v>1371</v>
      </c>
      <c r="F1343" s="121" t="s">
        <v>553</v>
      </c>
      <c r="G1343" s="121" t="s">
        <v>553</v>
      </c>
      <c r="H1343" s="116"/>
      <c r="I1343" s="116"/>
      <c r="J1343" s="116"/>
      <c r="K1343" s="116"/>
      <c r="Q1343" s="137"/>
      <c r="R1343" s="137"/>
      <c r="S1343" s="135"/>
      <c r="T1343" s="135"/>
      <c r="U1343" s="136"/>
      <c r="V1343" s="136"/>
      <c r="W1343" s="136"/>
      <c r="X1343" s="116"/>
      <c r="Y1343" s="136"/>
    </row>
    <row r="1344" spans="1:25" ht="15.75" customHeight="1">
      <c r="A1344" s="116" t="s">
        <v>3654</v>
      </c>
      <c r="C1344" s="116"/>
      <c r="D1344" s="116"/>
      <c r="E1344" s="203" t="s">
        <v>1372</v>
      </c>
      <c r="F1344" s="121" t="s">
        <v>553</v>
      </c>
      <c r="G1344" s="121" t="s">
        <v>553</v>
      </c>
      <c r="H1344" s="116"/>
      <c r="I1344" s="116"/>
      <c r="J1344" s="116"/>
      <c r="K1344" s="116"/>
      <c r="Q1344" s="137"/>
      <c r="R1344" s="137"/>
      <c r="S1344" s="135"/>
      <c r="T1344" s="135"/>
      <c r="U1344" s="136"/>
      <c r="V1344" s="136"/>
      <c r="W1344" s="136"/>
      <c r="X1344" s="116"/>
      <c r="Y1344" s="136"/>
    </row>
    <row r="1345" spans="1:25" ht="15.75" customHeight="1">
      <c r="A1345" s="116" t="s">
        <v>3654</v>
      </c>
      <c r="C1345" s="116"/>
      <c r="D1345" s="116"/>
      <c r="E1345" s="203" t="s">
        <v>1373</v>
      </c>
      <c r="F1345" s="121" t="s">
        <v>553</v>
      </c>
      <c r="G1345" s="121" t="s">
        <v>553</v>
      </c>
      <c r="H1345" s="116"/>
      <c r="I1345" s="116"/>
      <c r="J1345" s="116"/>
      <c r="K1345" s="116"/>
      <c r="Q1345" s="137"/>
      <c r="R1345" s="137"/>
      <c r="S1345" s="135"/>
      <c r="T1345" s="135"/>
      <c r="U1345" s="136"/>
      <c r="V1345" s="136"/>
      <c r="W1345" s="136"/>
      <c r="X1345" s="116"/>
      <c r="Y1345" s="136"/>
    </row>
    <row r="1346" spans="1:25" ht="15.75" customHeight="1">
      <c r="A1346" s="116" t="s">
        <v>3654</v>
      </c>
      <c r="C1346" s="116"/>
      <c r="D1346" s="116"/>
      <c r="E1346" s="203" t="s">
        <v>1374</v>
      </c>
      <c r="F1346" s="121" t="s">
        <v>553</v>
      </c>
      <c r="G1346" s="121" t="s">
        <v>553</v>
      </c>
      <c r="H1346" s="116"/>
      <c r="I1346" s="116"/>
      <c r="J1346" s="116"/>
      <c r="K1346" s="116"/>
      <c r="Q1346" s="137"/>
      <c r="R1346" s="137"/>
      <c r="S1346" s="135"/>
      <c r="T1346" s="135"/>
      <c r="U1346" s="136"/>
      <c r="V1346" s="136"/>
      <c r="W1346" s="136"/>
      <c r="X1346" s="116"/>
      <c r="Y1346" s="136"/>
    </row>
    <row r="1347" spans="1:25" ht="15.75" customHeight="1">
      <c r="A1347" s="116" t="s">
        <v>3654</v>
      </c>
      <c r="C1347" s="116"/>
      <c r="D1347" s="116"/>
      <c r="E1347" s="203" t="s">
        <v>1375</v>
      </c>
      <c r="F1347" s="121" t="s">
        <v>553</v>
      </c>
      <c r="G1347" s="121" t="s">
        <v>553</v>
      </c>
      <c r="H1347" s="116"/>
      <c r="I1347" s="116"/>
      <c r="J1347" s="116"/>
      <c r="K1347" s="116"/>
      <c r="Q1347" s="137"/>
      <c r="R1347" s="137"/>
      <c r="S1347" s="135"/>
      <c r="T1347" s="135"/>
      <c r="U1347" s="136"/>
      <c r="V1347" s="136"/>
      <c r="W1347" s="136"/>
      <c r="X1347" s="116"/>
      <c r="Y1347" s="136"/>
    </row>
    <row r="1348" spans="1:25" ht="15.75" customHeight="1">
      <c r="A1348" s="116" t="s">
        <v>3654</v>
      </c>
      <c r="C1348" s="116"/>
      <c r="D1348" s="116"/>
      <c r="E1348" s="203" t="s">
        <v>1376</v>
      </c>
      <c r="F1348" s="121" t="s">
        <v>553</v>
      </c>
      <c r="G1348" s="121" t="s">
        <v>553</v>
      </c>
      <c r="H1348" s="116"/>
      <c r="I1348" s="116"/>
      <c r="J1348" s="116"/>
      <c r="K1348" s="116"/>
      <c r="Q1348" s="137"/>
      <c r="R1348" s="137"/>
      <c r="S1348" s="135"/>
      <c r="T1348" s="135"/>
      <c r="U1348" s="136"/>
      <c r="V1348" s="136"/>
      <c r="W1348" s="136"/>
      <c r="X1348" s="116"/>
      <c r="Y1348" s="136"/>
    </row>
    <row r="1349" spans="1:25" ht="15.75" customHeight="1">
      <c r="A1349" s="116" t="s">
        <v>3654</v>
      </c>
      <c r="C1349" s="116"/>
      <c r="D1349" s="116"/>
      <c r="E1349" s="203" t="s">
        <v>1377</v>
      </c>
      <c r="F1349" s="121" t="s">
        <v>553</v>
      </c>
      <c r="G1349" s="121" t="s">
        <v>553</v>
      </c>
      <c r="H1349" s="116"/>
      <c r="I1349" s="116"/>
      <c r="J1349" s="116"/>
      <c r="K1349" s="116"/>
      <c r="Q1349" s="137"/>
      <c r="R1349" s="137"/>
      <c r="S1349" s="135"/>
      <c r="T1349" s="135"/>
      <c r="U1349" s="136"/>
      <c r="V1349" s="136"/>
      <c r="W1349" s="136"/>
      <c r="X1349" s="116"/>
      <c r="Y1349" s="136"/>
    </row>
    <row r="1350" spans="1:25" ht="15.75" customHeight="1">
      <c r="A1350" s="116" t="s">
        <v>3654</v>
      </c>
      <c r="C1350" s="116"/>
      <c r="D1350" s="116"/>
      <c r="E1350" s="203" t="s">
        <v>1378</v>
      </c>
      <c r="F1350" s="121" t="s">
        <v>553</v>
      </c>
      <c r="G1350" s="121" t="s">
        <v>553</v>
      </c>
      <c r="H1350" s="116"/>
      <c r="I1350" s="116"/>
      <c r="J1350" s="116"/>
      <c r="K1350" s="116"/>
      <c r="Q1350" s="137"/>
      <c r="R1350" s="137"/>
      <c r="S1350" s="135"/>
      <c r="T1350" s="135"/>
      <c r="U1350" s="136"/>
      <c r="V1350" s="136"/>
      <c r="W1350" s="136"/>
      <c r="X1350" s="116"/>
      <c r="Y1350" s="136"/>
    </row>
    <row r="1351" spans="1:25" ht="15.75" customHeight="1">
      <c r="A1351" s="116" t="s">
        <v>3654</v>
      </c>
      <c r="C1351" s="116"/>
      <c r="D1351" s="116"/>
      <c r="E1351" s="203" t="s">
        <v>1379</v>
      </c>
      <c r="F1351" s="121" t="s">
        <v>553</v>
      </c>
      <c r="G1351" s="121" t="s">
        <v>553</v>
      </c>
      <c r="H1351" s="116"/>
      <c r="I1351" s="116"/>
      <c r="J1351" s="116"/>
      <c r="K1351" s="116"/>
      <c r="Q1351" s="137"/>
      <c r="R1351" s="137"/>
      <c r="S1351" s="135"/>
      <c r="T1351" s="135"/>
      <c r="U1351" s="136"/>
      <c r="V1351" s="136"/>
      <c r="W1351" s="136"/>
      <c r="X1351" s="116"/>
      <c r="Y1351" s="136"/>
    </row>
    <row r="1352" spans="1:25" ht="15.75" customHeight="1">
      <c r="A1352" s="116" t="s">
        <v>3654</v>
      </c>
      <c r="C1352" s="116"/>
      <c r="D1352" s="116"/>
      <c r="E1352" s="203" t="s">
        <v>1380</v>
      </c>
      <c r="F1352" s="121" t="s">
        <v>553</v>
      </c>
      <c r="G1352" s="121" t="s">
        <v>553</v>
      </c>
      <c r="H1352" s="116"/>
      <c r="I1352" s="116"/>
      <c r="J1352" s="116"/>
      <c r="K1352" s="116"/>
      <c r="Q1352" s="137"/>
      <c r="R1352" s="137"/>
      <c r="S1352" s="135"/>
      <c r="T1352" s="135"/>
      <c r="U1352" s="136"/>
      <c r="V1352" s="136"/>
      <c r="W1352" s="136"/>
      <c r="X1352" s="116"/>
      <c r="Y1352" s="136"/>
    </row>
    <row r="1353" spans="1:25" ht="15.75" customHeight="1">
      <c r="A1353" s="116" t="s">
        <v>3654</v>
      </c>
      <c r="C1353" s="116"/>
      <c r="D1353" s="116"/>
      <c r="E1353" s="203" t="s">
        <v>1381</v>
      </c>
      <c r="F1353" s="121" t="s">
        <v>553</v>
      </c>
      <c r="G1353" s="121" t="s">
        <v>553</v>
      </c>
      <c r="H1353" s="116"/>
      <c r="I1353" s="116"/>
      <c r="J1353" s="116"/>
      <c r="K1353" s="116"/>
      <c r="Q1353" s="137"/>
      <c r="R1353" s="137"/>
      <c r="S1353" s="135"/>
      <c r="T1353" s="135"/>
      <c r="U1353" s="136"/>
      <c r="V1353" s="136"/>
      <c r="W1353" s="136"/>
      <c r="X1353" s="116"/>
      <c r="Y1353" s="136"/>
    </row>
    <row r="1354" spans="1:25" ht="15.75" customHeight="1">
      <c r="A1354" s="116" t="s">
        <v>3654</v>
      </c>
      <c r="C1354" s="116"/>
      <c r="D1354" s="116"/>
      <c r="E1354" s="203" t="s">
        <v>1382</v>
      </c>
      <c r="F1354" s="121" t="s">
        <v>553</v>
      </c>
      <c r="G1354" s="121" t="s">
        <v>553</v>
      </c>
      <c r="H1354" s="116"/>
      <c r="I1354" s="116"/>
      <c r="J1354" s="116"/>
      <c r="K1354" s="116"/>
      <c r="Q1354" s="137"/>
      <c r="R1354" s="137"/>
      <c r="S1354" s="135"/>
      <c r="T1354" s="135"/>
      <c r="U1354" s="136"/>
      <c r="V1354" s="136"/>
      <c r="W1354" s="136"/>
      <c r="X1354" s="116"/>
      <c r="Y1354" s="136"/>
    </row>
    <row r="1355" spans="1:25" ht="15.75" customHeight="1">
      <c r="A1355" s="116" t="s">
        <v>3654</v>
      </c>
      <c r="C1355" s="116"/>
      <c r="D1355" s="116"/>
      <c r="E1355" s="203" t="s">
        <v>1383</v>
      </c>
      <c r="F1355" s="121" t="s">
        <v>553</v>
      </c>
      <c r="G1355" s="121" t="s">
        <v>553</v>
      </c>
      <c r="H1355" s="116"/>
      <c r="I1355" s="116"/>
      <c r="J1355" s="116"/>
      <c r="K1355" s="116"/>
      <c r="Q1355" s="137"/>
      <c r="R1355" s="137"/>
      <c r="S1355" s="135"/>
      <c r="T1355" s="135"/>
      <c r="U1355" s="136"/>
      <c r="V1355" s="136"/>
      <c r="W1355" s="136"/>
      <c r="X1355" s="116"/>
      <c r="Y1355" s="136"/>
    </row>
    <row r="1356" spans="1:25" ht="15.75" customHeight="1">
      <c r="A1356" s="116" t="s">
        <v>3654</v>
      </c>
      <c r="C1356" s="116"/>
      <c r="D1356" s="116"/>
      <c r="E1356" s="203" t="s">
        <v>1384</v>
      </c>
      <c r="F1356" s="121" t="s">
        <v>553</v>
      </c>
      <c r="G1356" s="121" t="s">
        <v>553</v>
      </c>
      <c r="H1356" s="116"/>
      <c r="I1356" s="116"/>
      <c r="J1356" s="116"/>
      <c r="K1356" s="116"/>
      <c r="Q1356" s="137"/>
      <c r="R1356" s="137"/>
      <c r="S1356" s="135"/>
      <c r="T1356" s="135"/>
      <c r="U1356" s="136"/>
      <c r="V1356" s="136"/>
      <c r="W1356" s="136"/>
      <c r="X1356" s="116"/>
      <c r="Y1356" s="136"/>
    </row>
    <row r="1357" spans="1:25" ht="15.75" customHeight="1">
      <c r="A1357" s="116" t="s">
        <v>3654</v>
      </c>
      <c r="C1357" s="116"/>
      <c r="D1357" s="116"/>
      <c r="E1357" s="203" t="s">
        <v>1385</v>
      </c>
      <c r="F1357" s="121" t="s">
        <v>553</v>
      </c>
      <c r="G1357" s="121" t="s">
        <v>553</v>
      </c>
      <c r="H1357" s="116"/>
      <c r="I1357" s="116"/>
      <c r="J1357" s="116"/>
      <c r="K1357" s="116"/>
      <c r="Q1357" s="137"/>
      <c r="R1357" s="137"/>
      <c r="S1357" s="135"/>
      <c r="T1357" s="135"/>
      <c r="U1357" s="136"/>
      <c r="V1357" s="136"/>
      <c r="W1357" s="136"/>
      <c r="X1357" s="116"/>
      <c r="Y1357" s="136"/>
    </row>
    <row r="1358" spans="1:25" ht="15.75" customHeight="1">
      <c r="A1358" s="116" t="s">
        <v>3654</v>
      </c>
      <c r="C1358" s="116"/>
      <c r="D1358" s="116"/>
      <c r="E1358" s="203" t="s">
        <v>1386</v>
      </c>
      <c r="F1358" s="121" t="s">
        <v>553</v>
      </c>
      <c r="G1358" s="121" t="s">
        <v>553</v>
      </c>
      <c r="H1358" s="116"/>
      <c r="I1358" s="116"/>
      <c r="J1358" s="116"/>
      <c r="K1358" s="116"/>
      <c r="Q1358" s="137"/>
      <c r="R1358" s="137"/>
      <c r="S1358" s="135"/>
      <c r="T1358" s="135"/>
      <c r="U1358" s="136"/>
      <c r="V1358" s="136"/>
      <c r="W1358" s="136"/>
      <c r="X1358" s="116"/>
      <c r="Y1358" s="136"/>
    </row>
    <row r="1359" spans="1:25" ht="15.75" customHeight="1">
      <c r="A1359" s="116" t="s">
        <v>3654</v>
      </c>
      <c r="C1359" s="116"/>
      <c r="D1359" s="116"/>
      <c r="E1359" s="203" t="s">
        <v>1387</v>
      </c>
      <c r="F1359" s="121" t="s">
        <v>553</v>
      </c>
      <c r="G1359" s="121" t="s">
        <v>553</v>
      </c>
      <c r="H1359" s="116"/>
      <c r="I1359" s="116"/>
      <c r="J1359" s="116"/>
      <c r="K1359" s="116"/>
      <c r="Q1359" s="137"/>
      <c r="R1359" s="137"/>
      <c r="S1359" s="135"/>
      <c r="T1359" s="135"/>
      <c r="U1359" s="136"/>
      <c r="V1359" s="136"/>
      <c r="W1359" s="136"/>
      <c r="X1359" s="116"/>
      <c r="Y1359" s="136"/>
    </row>
    <row r="1360" spans="1:25" ht="15.75" customHeight="1">
      <c r="A1360" s="116" t="s">
        <v>3654</v>
      </c>
      <c r="C1360" s="116"/>
      <c r="D1360" s="116"/>
      <c r="E1360" s="203" t="s">
        <v>1388</v>
      </c>
      <c r="F1360" s="121" t="s">
        <v>553</v>
      </c>
      <c r="G1360" s="121" t="s">
        <v>553</v>
      </c>
      <c r="H1360" s="116"/>
      <c r="I1360" s="116"/>
      <c r="J1360" s="116"/>
      <c r="K1360" s="116"/>
      <c r="Q1360" s="137"/>
      <c r="R1360" s="137"/>
      <c r="S1360" s="135"/>
      <c r="T1360" s="135"/>
      <c r="U1360" s="136"/>
      <c r="V1360" s="136"/>
      <c r="W1360" s="136"/>
      <c r="X1360" s="116"/>
      <c r="Y1360" s="136"/>
    </row>
    <row r="1361" spans="1:25" ht="15.75" customHeight="1">
      <c r="A1361" s="116" t="s">
        <v>3654</v>
      </c>
      <c r="C1361" s="116"/>
      <c r="D1361" s="116"/>
      <c r="E1361" s="203" t="s">
        <v>1389</v>
      </c>
      <c r="F1361" s="121" t="s">
        <v>553</v>
      </c>
      <c r="G1361" s="121" t="s">
        <v>553</v>
      </c>
      <c r="H1361" s="116"/>
      <c r="I1361" s="116"/>
      <c r="J1361" s="116"/>
      <c r="K1361" s="116"/>
      <c r="Q1361" s="137"/>
      <c r="R1361" s="137"/>
      <c r="S1361" s="135"/>
      <c r="T1361" s="135"/>
      <c r="U1361" s="136"/>
      <c r="V1361" s="136"/>
      <c r="W1361" s="136"/>
      <c r="X1361" s="116"/>
      <c r="Y1361" s="136"/>
    </row>
    <row r="1362" spans="1:25" ht="15.75" customHeight="1">
      <c r="A1362" s="116" t="s">
        <v>3654</v>
      </c>
      <c r="C1362" s="116"/>
      <c r="D1362" s="116"/>
      <c r="E1362" s="203" t="s">
        <v>1390</v>
      </c>
      <c r="F1362" s="121" t="s">
        <v>553</v>
      </c>
      <c r="G1362" s="121" t="s">
        <v>553</v>
      </c>
      <c r="H1362" s="116"/>
      <c r="I1362" s="116"/>
      <c r="J1362" s="116"/>
      <c r="K1362" s="116"/>
      <c r="Q1362" s="137"/>
      <c r="R1362" s="137"/>
      <c r="S1362" s="135"/>
      <c r="T1362" s="135"/>
      <c r="U1362" s="136"/>
      <c r="V1362" s="136"/>
      <c r="W1362" s="136"/>
      <c r="X1362" s="116"/>
      <c r="Y1362" s="136"/>
    </row>
    <row r="1363" spans="1:25" ht="15.75" customHeight="1">
      <c r="A1363" s="116" t="s">
        <v>3654</v>
      </c>
      <c r="C1363" s="116"/>
      <c r="D1363" s="116"/>
      <c r="E1363" s="203" t="s">
        <v>1391</v>
      </c>
      <c r="F1363" s="121" t="s">
        <v>553</v>
      </c>
      <c r="G1363" s="121" t="s">
        <v>553</v>
      </c>
      <c r="H1363" s="116"/>
      <c r="I1363" s="116"/>
      <c r="J1363" s="116"/>
      <c r="K1363" s="116"/>
      <c r="Q1363" s="137"/>
      <c r="R1363" s="137"/>
      <c r="S1363" s="135"/>
      <c r="T1363" s="135"/>
      <c r="U1363" s="136"/>
      <c r="V1363" s="136"/>
      <c r="W1363" s="136"/>
      <c r="X1363" s="116"/>
      <c r="Y1363" s="136"/>
    </row>
    <row r="1364" spans="1:25" ht="15.75" customHeight="1">
      <c r="A1364" s="116" t="s">
        <v>3654</v>
      </c>
      <c r="C1364" s="116"/>
      <c r="D1364" s="116"/>
      <c r="E1364" s="203" t="s">
        <v>1392</v>
      </c>
      <c r="F1364" s="121" t="s">
        <v>553</v>
      </c>
      <c r="G1364" s="121" t="s">
        <v>553</v>
      </c>
      <c r="H1364" s="116"/>
      <c r="I1364" s="116"/>
      <c r="J1364" s="116"/>
      <c r="K1364" s="116"/>
      <c r="Q1364" s="137"/>
      <c r="R1364" s="137"/>
      <c r="S1364" s="135"/>
      <c r="T1364" s="135"/>
      <c r="U1364" s="136"/>
      <c r="V1364" s="136"/>
      <c r="W1364" s="136"/>
      <c r="X1364" s="116"/>
      <c r="Y1364" s="136"/>
    </row>
    <row r="1365" spans="1:25" ht="15.75" customHeight="1">
      <c r="A1365" s="116" t="s">
        <v>3654</v>
      </c>
      <c r="C1365" s="116"/>
      <c r="D1365" s="116"/>
      <c r="E1365" s="203" t="s">
        <v>1393</v>
      </c>
      <c r="F1365" s="121" t="s">
        <v>553</v>
      </c>
      <c r="G1365" s="121" t="s">
        <v>553</v>
      </c>
      <c r="H1365" s="116"/>
      <c r="I1365" s="116"/>
      <c r="J1365" s="116"/>
      <c r="K1365" s="116"/>
      <c r="Q1365" s="137"/>
      <c r="R1365" s="137"/>
      <c r="S1365" s="135"/>
      <c r="T1365" s="135"/>
      <c r="U1365" s="136"/>
      <c r="V1365" s="136"/>
      <c r="W1365" s="136"/>
      <c r="X1365" s="116"/>
      <c r="Y1365" s="136"/>
    </row>
    <row r="1366" spans="1:25" ht="15.75" customHeight="1">
      <c r="A1366" s="116" t="s">
        <v>3654</v>
      </c>
      <c r="C1366" s="116"/>
      <c r="D1366" s="116"/>
      <c r="E1366" s="203" t="s">
        <v>1394</v>
      </c>
      <c r="F1366" s="121" t="s">
        <v>553</v>
      </c>
      <c r="G1366" s="121" t="s">
        <v>553</v>
      </c>
      <c r="H1366" s="116"/>
      <c r="I1366" s="116"/>
      <c r="J1366" s="116"/>
      <c r="K1366" s="116"/>
      <c r="Q1366" s="137"/>
      <c r="R1366" s="137"/>
      <c r="S1366" s="135"/>
      <c r="T1366" s="135"/>
      <c r="U1366" s="136"/>
      <c r="V1366" s="136"/>
      <c r="W1366" s="136"/>
      <c r="X1366" s="116"/>
      <c r="Y1366" s="136"/>
    </row>
    <row r="1367" spans="1:25" ht="15.75" customHeight="1">
      <c r="A1367" s="116" t="s">
        <v>3654</v>
      </c>
      <c r="C1367" s="116"/>
      <c r="D1367" s="116"/>
      <c r="E1367" s="203" t="s">
        <v>1395</v>
      </c>
      <c r="F1367" s="121" t="s">
        <v>553</v>
      </c>
      <c r="G1367" s="121" t="s">
        <v>553</v>
      </c>
      <c r="H1367" s="116"/>
      <c r="I1367" s="116"/>
      <c r="J1367" s="116"/>
      <c r="K1367" s="116"/>
      <c r="Q1367" s="137"/>
      <c r="R1367" s="137"/>
      <c r="S1367" s="135"/>
      <c r="T1367" s="135"/>
      <c r="U1367" s="136"/>
      <c r="V1367" s="136"/>
      <c r="W1367" s="136"/>
      <c r="X1367" s="116"/>
      <c r="Y1367" s="136"/>
    </row>
    <row r="1368" spans="1:25" ht="15.75" customHeight="1">
      <c r="A1368" s="116" t="s">
        <v>3654</v>
      </c>
      <c r="C1368" s="116"/>
      <c r="D1368" s="116"/>
      <c r="E1368" s="203" t="s">
        <v>1396</v>
      </c>
      <c r="F1368" s="121" t="s">
        <v>553</v>
      </c>
      <c r="G1368" s="121" t="s">
        <v>553</v>
      </c>
      <c r="H1368" s="116"/>
      <c r="I1368" s="116"/>
      <c r="J1368" s="116"/>
      <c r="K1368" s="116"/>
      <c r="Q1368" s="137"/>
      <c r="R1368" s="137"/>
      <c r="S1368" s="135"/>
      <c r="T1368" s="135"/>
      <c r="U1368" s="136"/>
      <c r="V1368" s="136"/>
      <c r="W1368" s="136"/>
      <c r="X1368" s="116"/>
      <c r="Y1368" s="136"/>
    </row>
    <row r="1369" spans="1:25" ht="15.75" customHeight="1">
      <c r="A1369" s="116" t="s">
        <v>3654</v>
      </c>
      <c r="C1369" s="116"/>
      <c r="D1369" s="116"/>
      <c r="E1369" s="203" t="s">
        <v>1397</v>
      </c>
      <c r="F1369" s="121" t="s">
        <v>553</v>
      </c>
      <c r="G1369" s="121" t="s">
        <v>553</v>
      </c>
      <c r="H1369" s="116"/>
      <c r="I1369" s="116"/>
      <c r="J1369" s="116"/>
      <c r="K1369" s="116"/>
      <c r="Q1369" s="137"/>
      <c r="R1369" s="137"/>
      <c r="S1369" s="135"/>
      <c r="T1369" s="135"/>
      <c r="U1369" s="136"/>
      <c r="V1369" s="136"/>
      <c r="W1369" s="136"/>
      <c r="X1369" s="116"/>
      <c r="Y1369" s="136"/>
    </row>
    <row r="1370" spans="1:25" ht="15.75" customHeight="1">
      <c r="A1370" s="116" t="s">
        <v>3654</v>
      </c>
      <c r="C1370" s="116"/>
      <c r="D1370" s="116"/>
      <c r="E1370" s="203" t="s">
        <v>1398</v>
      </c>
      <c r="F1370" s="121" t="s">
        <v>553</v>
      </c>
      <c r="G1370" s="121" t="s">
        <v>553</v>
      </c>
      <c r="H1370" s="116"/>
      <c r="I1370" s="116"/>
      <c r="J1370" s="116"/>
      <c r="K1370" s="116"/>
      <c r="Q1370" s="137"/>
      <c r="R1370" s="137"/>
      <c r="S1370" s="135"/>
      <c r="T1370" s="135"/>
      <c r="U1370" s="136"/>
      <c r="V1370" s="136"/>
      <c r="W1370" s="136"/>
      <c r="X1370" s="116"/>
      <c r="Y1370" s="136"/>
    </row>
    <row r="1371" spans="1:25" ht="15.75" customHeight="1">
      <c r="A1371" s="116" t="s">
        <v>3654</v>
      </c>
      <c r="C1371" s="116"/>
      <c r="D1371" s="116"/>
      <c r="E1371" s="203" t="s">
        <v>1399</v>
      </c>
      <c r="F1371" s="121" t="s">
        <v>553</v>
      </c>
      <c r="G1371" s="121" t="s">
        <v>553</v>
      </c>
      <c r="H1371" s="116"/>
      <c r="I1371" s="116"/>
      <c r="J1371" s="116"/>
      <c r="K1371" s="116"/>
      <c r="Q1371" s="137"/>
      <c r="R1371" s="137"/>
      <c r="S1371" s="135"/>
      <c r="T1371" s="135"/>
      <c r="U1371" s="136"/>
      <c r="V1371" s="136"/>
      <c r="W1371" s="136"/>
      <c r="X1371" s="116"/>
      <c r="Y1371" s="136"/>
    </row>
    <row r="1372" spans="1:25" ht="15.75" customHeight="1">
      <c r="A1372" s="116" t="s">
        <v>3654</v>
      </c>
      <c r="C1372" s="116"/>
      <c r="D1372" s="116"/>
      <c r="E1372" s="203" t="s">
        <v>1400</v>
      </c>
      <c r="F1372" s="121" t="s">
        <v>553</v>
      </c>
      <c r="G1372" s="121" t="s">
        <v>553</v>
      </c>
      <c r="H1372" s="116"/>
      <c r="I1372" s="116"/>
      <c r="J1372" s="116"/>
      <c r="K1372" s="116"/>
      <c r="Q1372" s="137"/>
      <c r="R1372" s="137"/>
      <c r="S1372" s="135"/>
      <c r="T1372" s="135"/>
      <c r="U1372" s="136"/>
      <c r="V1372" s="136"/>
      <c r="W1372" s="136"/>
      <c r="X1372" s="116"/>
      <c r="Y1372" s="136"/>
    </row>
    <row r="1373" spans="1:25" ht="15.75" customHeight="1">
      <c r="A1373" s="116" t="s">
        <v>3654</v>
      </c>
      <c r="C1373" s="116"/>
      <c r="D1373" s="116"/>
      <c r="E1373" s="203" t="s">
        <v>1401</v>
      </c>
      <c r="F1373" s="121" t="s">
        <v>553</v>
      </c>
      <c r="G1373" s="121" t="s">
        <v>553</v>
      </c>
      <c r="H1373" s="116"/>
      <c r="I1373" s="116"/>
      <c r="J1373" s="116"/>
      <c r="K1373" s="116"/>
      <c r="Q1373" s="137"/>
      <c r="R1373" s="137"/>
      <c r="S1373" s="135"/>
      <c r="T1373" s="135"/>
      <c r="U1373" s="136"/>
      <c r="V1373" s="136"/>
      <c r="W1373" s="136"/>
      <c r="X1373" s="116"/>
      <c r="Y1373" s="136"/>
    </row>
    <row r="1374" spans="1:25" ht="15.75" customHeight="1">
      <c r="A1374" s="116" t="s">
        <v>3654</v>
      </c>
      <c r="C1374" s="116"/>
      <c r="D1374" s="116"/>
      <c r="E1374" s="203" t="s">
        <v>1402</v>
      </c>
      <c r="F1374" s="121" t="s">
        <v>553</v>
      </c>
      <c r="G1374" s="121" t="s">
        <v>553</v>
      </c>
      <c r="H1374" s="116"/>
      <c r="I1374" s="116"/>
      <c r="J1374" s="116"/>
      <c r="K1374" s="116"/>
      <c r="Q1374" s="137"/>
      <c r="R1374" s="137"/>
      <c r="S1374" s="135"/>
      <c r="T1374" s="135"/>
      <c r="U1374" s="136"/>
      <c r="V1374" s="136"/>
      <c r="W1374" s="136"/>
      <c r="X1374" s="116"/>
      <c r="Y1374" s="136"/>
    </row>
    <row r="1375" spans="1:25" ht="15.75" customHeight="1">
      <c r="A1375" s="116" t="s">
        <v>3654</v>
      </c>
      <c r="C1375" s="116"/>
      <c r="D1375" s="116"/>
      <c r="E1375" s="203" t="s">
        <v>1403</v>
      </c>
      <c r="F1375" s="121" t="s">
        <v>553</v>
      </c>
      <c r="G1375" s="121" t="s">
        <v>553</v>
      </c>
      <c r="H1375" s="116"/>
      <c r="I1375" s="116"/>
      <c r="J1375" s="116"/>
      <c r="K1375" s="116"/>
      <c r="Q1375" s="137"/>
      <c r="R1375" s="137"/>
      <c r="S1375" s="135"/>
      <c r="T1375" s="135"/>
      <c r="U1375" s="136"/>
      <c r="V1375" s="136"/>
      <c r="W1375" s="136"/>
      <c r="X1375" s="116"/>
      <c r="Y1375" s="136"/>
    </row>
    <row r="1376" spans="1:25" ht="15.75" customHeight="1">
      <c r="A1376" s="116" t="s">
        <v>3654</v>
      </c>
      <c r="C1376" s="116"/>
      <c r="D1376" s="116"/>
      <c r="E1376" s="203" t="s">
        <v>1404</v>
      </c>
      <c r="F1376" s="121" t="s">
        <v>553</v>
      </c>
      <c r="G1376" s="121" t="s">
        <v>553</v>
      </c>
      <c r="H1376" s="116"/>
      <c r="I1376" s="116"/>
      <c r="J1376" s="116"/>
      <c r="K1376" s="116"/>
      <c r="Q1376" s="137"/>
      <c r="R1376" s="137"/>
      <c r="S1376" s="135"/>
      <c r="T1376" s="135"/>
      <c r="U1376" s="136"/>
      <c r="V1376" s="136"/>
      <c r="W1376" s="136"/>
      <c r="X1376" s="116"/>
      <c r="Y1376" s="136"/>
    </row>
    <row r="1377" spans="1:25" ht="15.75" customHeight="1">
      <c r="A1377" s="116" t="s">
        <v>3654</v>
      </c>
      <c r="C1377" s="116"/>
      <c r="D1377" s="116"/>
      <c r="E1377" s="203" t="s">
        <v>1405</v>
      </c>
      <c r="F1377" s="121" t="s">
        <v>553</v>
      </c>
      <c r="G1377" s="121" t="s">
        <v>553</v>
      </c>
      <c r="H1377" s="116"/>
      <c r="I1377" s="116"/>
      <c r="J1377" s="116"/>
      <c r="K1377" s="116"/>
      <c r="Q1377" s="137"/>
      <c r="R1377" s="137"/>
      <c r="S1377" s="135"/>
      <c r="T1377" s="135"/>
      <c r="U1377" s="136"/>
      <c r="V1377" s="136"/>
      <c r="W1377" s="136"/>
      <c r="X1377" s="116"/>
      <c r="Y1377" s="136"/>
    </row>
    <row r="1378" spans="1:25" ht="15.75" customHeight="1">
      <c r="A1378" s="116" t="s">
        <v>3654</v>
      </c>
      <c r="C1378" s="116"/>
      <c r="D1378" s="116"/>
      <c r="E1378" s="203" t="s">
        <v>1406</v>
      </c>
      <c r="F1378" s="121" t="s">
        <v>553</v>
      </c>
      <c r="G1378" s="121" t="s">
        <v>553</v>
      </c>
      <c r="H1378" s="116"/>
      <c r="I1378" s="116"/>
      <c r="J1378" s="116"/>
      <c r="K1378" s="116"/>
      <c r="Q1378" s="137"/>
      <c r="R1378" s="137"/>
      <c r="S1378" s="135"/>
      <c r="T1378" s="135"/>
      <c r="U1378" s="136"/>
      <c r="V1378" s="136"/>
      <c r="W1378" s="136"/>
      <c r="X1378" s="116"/>
      <c r="Y1378" s="136"/>
    </row>
    <row r="1379" spans="1:25" ht="15.75" customHeight="1">
      <c r="A1379" s="116" t="s">
        <v>3654</v>
      </c>
      <c r="C1379" s="116"/>
      <c r="D1379" s="116"/>
      <c r="E1379" s="203" t="s">
        <v>1407</v>
      </c>
      <c r="F1379" s="121" t="s">
        <v>553</v>
      </c>
      <c r="G1379" s="121" t="s">
        <v>553</v>
      </c>
      <c r="H1379" s="116"/>
      <c r="I1379" s="116"/>
      <c r="J1379" s="116"/>
      <c r="K1379" s="116"/>
      <c r="Q1379" s="137"/>
      <c r="R1379" s="137"/>
      <c r="S1379" s="135"/>
      <c r="T1379" s="135"/>
      <c r="U1379" s="136"/>
      <c r="V1379" s="136"/>
      <c r="W1379" s="136"/>
      <c r="X1379" s="116"/>
      <c r="Y1379" s="136"/>
    </row>
    <row r="1380" spans="1:25" ht="15.75" customHeight="1">
      <c r="A1380" s="116" t="s">
        <v>3654</v>
      </c>
      <c r="C1380" s="116"/>
      <c r="D1380" s="116"/>
      <c r="E1380" s="203" t="s">
        <v>1408</v>
      </c>
      <c r="F1380" s="121" t="s">
        <v>553</v>
      </c>
      <c r="G1380" s="121" t="s">
        <v>553</v>
      </c>
      <c r="H1380" s="116"/>
      <c r="I1380" s="116"/>
      <c r="J1380" s="116"/>
      <c r="K1380" s="116"/>
      <c r="Q1380" s="137"/>
      <c r="R1380" s="137"/>
      <c r="S1380" s="135"/>
      <c r="T1380" s="135"/>
      <c r="U1380" s="136"/>
      <c r="V1380" s="136"/>
      <c r="W1380" s="136"/>
      <c r="X1380" s="116"/>
      <c r="Y1380" s="136"/>
    </row>
    <row r="1381" spans="1:25" ht="15.75" customHeight="1">
      <c r="A1381" s="116" t="s">
        <v>3654</v>
      </c>
      <c r="C1381" s="116"/>
      <c r="D1381" s="116"/>
      <c r="E1381" s="203" t="s">
        <v>1409</v>
      </c>
      <c r="F1381" s="121" t="s">
        <v>553</v>
      </c>
      <c r="G1381" s="121" t="s">
        <v>553</v>
      </c>
      <c r="H1381" s="116"/>
      <c r="I1381" s="116"/>
      <c r="J1381" s="116"/>
      <c r="K1381" s="116"/>
      <c r="Q1381" s="137"/>
      <c r="R1381" s="137"/>
      <c r="S1381" s="135"/>
      <c r="T1381" s="135"/>
      <c r="U1381" s="136"/>
      <c r="V1381" s="136"/>
      <c r="W1381" s="136"/>
      <c r="X1381" s="116"/>
      <c r="Y1381" s="136"/>
    </row>
    <row r="1382" spans="1:25" ht="15.75" customHeight="1">
      <c r="A1382" s="116" t="s">
        <v>3654</v>
      </c>
      <c r="C1382" s="116"/>
      <c r="D1382" s="116"/>
      <c r="E1382" s="203" t="s">
        <v>1410</v>
      </c>
      <c r="F1382" s="121" t="s">
        <v>553</v>
      </c>
      <c r="G1382" s="121" t="s">
        <v>553</v>
      </c>
      <c r="H1382" s="116"/>
      <c r="I1382" s="116"/>
      <c r="J1382" s="116"/>
      <c r="K1382" s="116"/>
      <c r="Q1382" s="137"/>
      <c r="R1382" s="137"/>
      <c r="S1382" s="135"/>
      <c r="T1382" s="135"/>
      <c r="U1382" s="136"/>
      <c r="V1382" s="136"/>
      <c r="W1382" s="136"/>
      <c r="X1382" s="116"/>
      <c r="Y1382" s="136"/>
    </row>
    <row r="1383" spans="1:25" ht="15.75" customHeight="1">
      <c r="A1383" s="116" t="s">
        <v>3654</v>
      </c>
      <c r="C1383" s="116"/>
      <c r="D1383" s="116"/>
      <c r="E1383" s="203" t="s">
        <v>1411</v>
      </c>
      <c r="F1383" s="121" t="s">
        <v>553</v>
      </c>
      <c r="G1383" s="121" t="s">
        <v>553</v>
      </c>
      <c r="H1383" s="116"/>
      <c r="I1383" s="116"/>
      <c r="J1383" s="116"/>
      <c r="K1383" s="116"/>
      <c r="Q1383" s="137"/>
      <c r="R1383" s="137"/>
      <c r="S1383" s="135"/>
      <c r="T1383" s="135"/>
      <c r="U1383" s="136"/>
      <c r="V1383" s="136"/>
      <c r="W1383" s="136"/>
      <c r="X1383" s="116"/>
      <c r="Y1383" s="136"/>
    </row>
    <row r="1384" spans="1:25" ht="15.75" customHeight="1">
      <c r="A1384" s="116" t="s">
        <v>3654</v>
      </c>
      <c r="C1384" s="116"/>
      <c r="D1384" s="116"/>
      <c r="E1384" s="203" t="s">
        <v>1412</v>
      </c>
      <c r="F1384" s="121" t="s">
        <v>553</v>
      </c>
      <c r="G1384" s="121" t="s">
        <v>553</v>
      </c>
      <c r="H1384" s="116"/>
      <c r="I1384" s="116"/>
      <c r="J1384" s="116"/>
      <c r="K1384" s="116"/>
      <c r="Q1384" s="137"/>
      <c r="R1384" s="137"/>
      <c r="S1384" s="135"/>
      <c r="T1384" s="135"/>
      <c r="U1384" s="136"/>
      <c r="V1384" s="136"/>
      <c r="W1384" s="136"/>
      <c r="X1384" s="116"/>
      <c r="Y1384" s="136"/>
    </row>
    <row r="1385" spans="1:25" ht="15.75" customHeight="1">
      <c r="A1385" s="116" t="s">
        <v>3654</v>
      </c>
      <c r="C1385" s="116"/>
      <c r="D1385" s="116"/>
      <c r="E1385" s="203" t="s">
        <v>1413</v>
      </c>
      <c r="F1385" s="121" t="s">
        <v>553</v>
      </c>
      <c r="G1385" s="121" t="s">
        <v>553</v>
      </c>
      <c r="H1385" s="116"/>
      <c r="I1385" s="116"/>
      <c r="J1385" s="116"/>
      <c r="K1385" s="116"/>
      <c r="Q1385" s="137"/>
      <c r="R1385" s="137"/>
      <c r="S1385" s="135"/>
      <c r="T1385" s="135"/>
      <c r="U1385" s="136"/>
      <c r="V1385" s="136"/>
      <c r="W1385" s="136"/>
      <c r="X1385" s="116"/>
      <c r="Y1385" s="136"/>
    </row>
    <row r="1386" spans="1:25" ht="15.75" customHeight="1">
      <c r="A1386" s="116" t="s">
        <v>3654</v>
      </c>
      <c r="C1386" s="116"/>
      <c r="D1386" s="116"/>
      <c r="E1386" s="203" t="s">
        <v>1414</v>
      </c>
      <c r="F1386" s="121" t="s">
        <v>553</v>
      </c>
      <c r="G1386" s="121" t="s">
        <v>553</v>
      </c>
      <c r="H1386" s="116"/>
      <c r="I1386" s="116"/>
      <c r="J1386" s="116"/>
      <c r="K1386" s="116"/>
      <c r="Q1386" s="137"/>
      <c r="R1386" s="137"/>
      <c r="S1386" s="135"/>
      <c r="T1386" s="135"/>
      <c r="U1386" s="136"/>
      <c r="V1386" s="136"/>
      <c r="W1386" s="136"/>
      <c r="X1386" s="116"/>
      <c r="Y1386" s="136"/>
    </row>
    <row r="1387" spans="1:25" ht="15.75" customHeight="1">
      <c r="A1387" s="116" t="s">
        <v>3654</v>
      </c>
      <c r="C1387" s="116"/>
      <c r="D1387" s="116"/>
      <c r="E1387" s="203" t="s">
        <v>1415</v>
      </c>
      <c r="F1387" s="121" t="s">
        <v>553</v>
      </c>
      <c r="G1387" s="121" t="s">
        <v>553</v>
      </c>
      <c r="H1387" s="116"/>
      <c r="I1387" s="116"/>
      <c r="J1387" s="116"/>
      <c r="K1387" s="116"/>
      <c r="Q1387" s="137"/>
      <c r="R1387" s="137"/>
      <c r="S1387" s="135"/>
      <c r="T1387" s="135"/>
      <c r="U1387" s="136"/>
      <c r="V1387" s="136"/>
      <c r="W1387" s="136"/>
      <c r="X1387" s="116"/>
      <c r="Y1387" s="136"/>
    </row>
    <row r="1388" spans="1:25" ht="15.75" customHeight="1">
      <c r="A1388" s="116" t="s">
        <v>3654</v>
      </c>
      <c r="C1388" s="116"/>
      <c r="D1388" s="116"/>
      <c r="E1388" s="203" t="s">
        <v>1416</v>
      </c>
      <c r="F1388" s="121" t="s">
        <v>553</v>
      </c>
      <c r="G1388" s="121" t="s">
        <v>553</v>
      </c>
      <c r="H1388" s="116"/>
      <c r="I1388" s="116"/>
      <c r="J1388" s="116"/>
      <c r="K1388" s="116"/>
      <c r="Q1388" s="137"/>
      <c r="R1388" s="137"/>
      <c r="S1388" s="135"/>
      <c r="T1388" s="135"/>
      <c r="U1388" s="136"/>
      <c r="V1388" s="136"/>
      <c r="W1388" s="136"/>
      <c r="X1388" s="116"/>
      <c r="Y1388" s="136"/>
    </row>
    <row r="1389" spans="1:25" ht="15.75" customHeight="1">
      <c r="A1389" s="116" t="s">
        <v>3654</v>
      </c>
      <c r="C1389" s="116"/>
      <c r="D1389" s="116"/>
      <c r="E1389" s="203" t="s">
        <v>1417</v>
      </c>
      <c r="F1389" s="121" t="s">
        <v>553</v>
      </c>
      <c r="G1389" s="121" t="s">
        <v>553</v>
      </c>
      <c r="H1389" s="116"/>
      <c r="I1389" s="116"/>
      <c r="J1389" s="116"/>
      <c r="K1389" s="116"/>
      <c r="Q1389" s="137"/>
      <c r="R1389" s="137"/>
      <c r="S1389" s="135"/>
      <c r="T1389" s="135"/>
      <c r="U1389" s="136"/>
      <c r="V1389" s="136"/>
      <c r="W1389" s="136"/>
      <c r="X1389" s="116"/>
      <c r="Y1389" s="136"/>
    </row>
    <row r="1390" spans="1:25" ht="15.75" customHeight="1">
      <c r="A1390" s="116" t="s">
        <v>3654</v>
      </c>
      <c r="C1390" s="116"/>
      <c r="D1390" s="116"/>
      <c r="E1390" s="203" t="s">
        <v>1418</v>
      </c>
      <c r="F1390" s="121" t="s">
        <v>553</v>
      </c>
      <c r="G1390" s="121" t="s">
        <v>553</v>
      </c>
      <c r="H1390" s="116"/>
      <c r="I1390" s="116"/>
      <c r="J1390" s="116"/>
      <c r="K1390" s="116"/>
      <c r="Q1390" s="137"/>
      <c r="R1390" s="137"/>
      <c r="S1390" s="135"/>
      <c r="T1390" s="135"/>
      <c r="U1390" s="136"/>
      <c r="V1390" s="136"/>
      <c r="W1390" s="136"/>
      <c r="X1390" s="116"/>
      <c r="Y1390" s="136"/>
    </row>
    <row r="1391" spans="1:25" ht="15.75" customHeight="1">
      <c r="A1391" s="116" t="s">
        <v>3654</v>
      </c>
      <c r="C1391" s="116"/>
      <c r="D1391" s="116"/>
      <c r="E1391" s="203" t="s">
        <v>1419</v>
      </c>
      <c r="F1391" s="121" t="s">
        <v>553</v>
      </c>
      <c r="G1391" s="121" t="s">
        <v>553</v>
      </c>
      <c r="H1391" s="116"/>
      <c r="I1391" s="116"/>
      <c r="J1391" s="116"/>
      <c r="K1391" s="116"/>
      <c r="Q1391" s="137"/>
      <c r="R1391" s="137"/>
      <c r="S1391" s="135"/>
      <c r="T1391" s="135"/>
      <c r="U1391" s="136"/>
      <c r="V1391" s="136"/>
      <c r="W1391" s="136"/>
      <c r="X1391" s="116"/>
      <c r="Y1391" s="136"/>
    </row>
    <row r="1392" spans="1:25" ht="15.75" customHeight="1">
      <c r="A1392" s="116" t="s">
        <v>3654</v>
      </c>
      <c r="C1392" s="116"/>
      <c r="D1392" s="116"/>
      <c r="E1392" s="203" t="s">
        <v>1420</v>
      </c>
      <c r="F1392" s="121" t="s">
        <v>553</v>
      </c>
      <c r="G1392" s="121" t="s">
        <v>553</v>
      </c>
      <c r="H1392" s="116"/>
      <c r="I1392" s="116"/>
      <c r="J1392" s="116"/>
      <c r="K1392" s="116"/>
      <c r="Q1392" s="137"/>
      <c r="R1392" s="137"/>
      <c r="S1392" s="135"/>
      <c r="T1392" s="135"/>
      <c r="U1392" s="136"/>
      <c r="V1392" s="136"/>
      <c r="W1392" s="136"/>
      <c r="X1392" s="116"/>
      <c r="Y1392" s="136"/>
    </row>
    <row r="1393" spans="1:25" ht="15.75" customHeight="1">
      <c r="A1393" s="116" t="s">
        <v>3654</v>
      </c>
      <c r="C1393" s="116"/>
      <c r="D1393" s="116"/>
      <c r="E1393" s="203" t="s">
        <v>1421</v>
      </c>
      <c r="F1393" s="121" t="s">
        <v>553</v>
      </c>
      <c r="G1393" s="121" t="s">
        <v>553</v>
      </c>
      <c r="H1393" s="116"/>
      <c r="I1393" s="116"/>
      <c r="J1393" s="116"/>
      <c r="K1393" s="116"/>
      <c r="Q1393" s="137"/>
      <c r="R1393" s="137"/>
      <c r="S1393" s="135"/>
      <c r="T1393" s="135"/>
      <c r="U1393" s="136"/>
      <c r="V1393" s="136"/>
      <c r="W1393" s="136"/>
      <c r="X1393" s="116"/>
      <c r="Y1393" s="136"/>
    </row>
    <row r="1394" spans="1:25" ht="15.75" customHeight="1">
      <c r="A1394" s="116" t="s">
        <v>3654</v>
      </c>
      <c r="C1394" s="116"/>
      <c r="D1394" s="116"/>
      <c r="E1394" s="203" t="s">
        <v>1422</v>
      </c>
      <c r="F1394" s="121" t="s">
        <v>553</v>
      </c>
      <c r="G1394" s="121" t="s">
        <v>553</v>
      </c>
      <c r="H1394" s="116"/>
      <c r="I1394" s="116"/>
      <c r="J1394" s="116"/>
      <c r="K1394" s="116"/>
      <c r="Q1394" s="137"/>
      <c r="R1394" s="137"/>
      <c r="S1394" s="135"/>
      <c r="T1394" s="135"/>
      <c r="U1394" s="136"/>
      <c r="V1394" s="136"/>
      <c r="W1394" s="136"/>
      <c r="X1394" s="116"/>
      <c r="Y1394" s="136"/>
    </row>
    <row r="1395" spans="1:25" ht="15.75" customHeight="1">
      <c r="A1395" s="116" t="s">
        <v>3654</v>
      </c>
      <c r="C1395" s="116"/>
      <c r="D1395" s="116"/>
      <c r="E1395" s="203" t="s">
        <v>1423</v>
      </c>
      <c r="F1395" s="121" t="s">
        <v>553</v>
      </c>
      <c r="G1395" s="121" t="s">
        <v>553</v>
      </c>
      <c r="H1395" s="116"/>
      <c r="I1395" s="116"/>
      <c r="J1395" s="116"/>
      <c r="K1395" s="116"/>
      <c r="Q1395" s="137"/>
      <c r="R1395" s="137"/>
      <c r="S1395" s="135"/>
      <c r="T1395" s="135"/>
      <c r="U1395" s="136"/>
      <c r="V1395" s="136"/>
      <c r="W1395" s="136"/>
      <c r="X1395" s="116"/>
      <c r="Y1395" s="136"/>
    </row>
    <row r="1396" spans="1:25" ht="15.75" customHeight="1">
      <c r="A1396" s="116" t="s">
        <v>3654</v>
      </c>
      <c r="C1396" s="116"/>
      <c r="D1396" s="116"/>
      <c r="E1396" s="203" t="s">
        <v>1424</v>
      </c>
      <c r="F1396" s="121" t="s">
        <v>553</v>
      </c>
      <c r="G1396" s="121" t="s">
        <v>553</v>
      </c>
      <c r="H1396" s="116"/>
      <c r="I1396" s="116"/>
      <c r="J1396" s="116"/>
      <c r="K1396" s="116"/>
      <c r="Q1396" s="137"/>
      <c r="R1396" s="137"/>
      <c r="S1396" s="135"/>
      <c r="T1396" s="135"/>
      <c r="U1396" s="136"/>
      <c r="V1396" s="136"/>
      <c r="W1396" s="136"/>
      <c r="X1396" s="116"/>
      <c r="Y1396" s="136"/>
    </row>
    <row r="1397" spans="1:25" ht="15.75" customHeight="1">
      <c r="A1397" s="116" t="s">
        <v>3654</v>
      </c>
      <c r="C1397" s="116"/>
      <c r="D1397" s="116"/>
      <c r="E1397" s="203" t="s">
        <v>1425</v>
      </c>
      <c r="F1397" s="121" t="s">
        <v>553</v>
      </c>
      <c r="G1397" s="121" t="s">
        <v>553</v>
      </c>
      <c r="H1397" s="116"/>
      <c r="I1397" s="116"/>
      <c r="J1397" s="116"/>
      <c r="K1397" s="116"/>
      <c r="Q1397" s="137"/>
      <c r="R1397" s="137"/>
      <c r="S1397" s="135"/>
      <c r="T1397" s="135"/>
      <c r="U1397" s="136"/>
      <c r="V1397" s="136"/>
      <c r="W1397" s="136"/>
      <c r="X1397" s="116"/>
      <c r="Y1397" s="136"/>
    </row>
    <row r="1398" spans="1:25" ht="15.75" customHeight="1">
      <c r="A1398" s="116" t="s">
        <v>3654</v>
      </c>
      <c r="C1398" s="116"/>
      <c r="D1398" s="116"/>
      <c r="E1398" s="203" t="s">
        <v>1426</v>
      </c>
      <c r="F1398" s="121" t="s">
        <v>553</v>
      </c>
      <c r="G1398" s="121" t="s">
        <v>553</v>
      </c>
      <c r="H1398" s="116"/>
      <c r="I1398" s="116"/>
      <c r="J1398" s="116"/>
      <c r="K1398" s="116"/>
      <c r="Q1398" s="137"/>
      <c r="R1398" s="137"/>
      <c r="S1398" s="135"/>
      <c r="T1398" s="135"/>
      <c r="U1398" s="136"/>
      <c r="V1398" s="136"/>
      <c r="W1398" s="136"/>
      <c r="X1398" s="116"/>
      <c r="Y1398" s="136"/>
    </row>
    <row r="1399" spans="1:25" ht="15.75" customHeight="1">
      <c r="A1399" s="116" t="s">
        <v>3654</v>
      </c>
      <c r="C1399" s="116"/>
      <c r="D1399" s="116"/>
      <c r="E1399" s="203" t="s">
        <v>1427</v>
      </c>
      <c r="F1399" s="121" t="s">
        <v>553</v>
      </c>
      <c r="G1399" s="121" t="s">
        <v>553</v>
      </c>
      <c r="H1399" s="116"/>
      <c r="I1399" s="116"/>
      <c r="J1399" s="116"/>
      <c r="K1399" s="116"/>
      <c r="Q1399" s="137"/>
      <c r="R1399" s="137"/>
      <c r="S1399" s="135"/>
      <c r="T1399" s="135"/>
      <c r="U1399" s="136"/>
      <c r="V1399" s="136"/>
      <c r="W1399" s="136"/>
      <c r="X1399" s="116"/>
      <c r="Y1399" s="136"/>
    </row>
    <row r="1400" spans="1:25" ht="15.75" customHeight="1">
      <c r="A1400" s="116" t="s">
        <v>3654</v>
      </c>
      <c r="C1400" s="116"/>
      <c r="D1400" s="116"/>
      <c r="E1400" s="203" t="s">
        <v>1428</v>
      </c>
      <c r="F1400" s="121" t="s">
        <v>553</v>
      </c>
      <c r="G1400" s="121" t="s">
        <v>553</v>
      </c>
      <c r="H1400" s="116"/>
      <c r="I1400" s="116"/>
      <c r="J1400" s="116"/>
      <c r="K1400" s="116"/>
      <c r="Q1400" s="137"/>
      <c r="R1400" s="137"/>
      <c r="S1400" s="135"/>
      <c r="T1400" s="135"/>
      <c r="U1400" s="136"/>
      <c r="V1400" s="136"/>
      <c r="W1400" s="136"/>
      <c r="X1400" s="116"/>
      <c r="Y1400" s="136"/>
    </row>
    <row r="1401" spans="1:25" ht="15.75" customHeight="1">
      <c r="A1401" s="116" t="s">
        <v>3654</v>
      </c>
      <c r="C1401" s="116"/>
      <c r="D1401" s="116"/>
      <c r="E1401" s="203" t="s">
        <v>1429</v>
      </c>
      <c r="F1401" s="121" t="s">
        <v>553</v>
      </c>
      <c r="G1401" s="121" t="s">
        <v>553</v>
      </c>
      <c r="H1401" s="116"/>
      <c r="I1401" s="116"/>
      <c r="J1401" s="116"/>
      <c r="K1401" s="116"/>
      <c r="Q1401" s="137"/>
      <c r="R1401" s="137"/>
      <c r="S1401" s="135"/>
      <c r="T1401" s="135"/>
      <c r="U1401" s="136"/>
      <c r="V1401" s="136"/>
      <c r="W1401" s="136"/>
      <c r="X1401" s="116"/>
      <c r="Y1401" s="136"/>
    </row>
    <row r="1402" spans="1:25" ht="15.75" customHeight="1">
      <c r="A1402" s="116" t="s">
        <v>3654</v>
      </c>
      <c r="C1402" s="116"/>
      <c r="D1402" s="116"/>
      <c r="E1402" s="203" t="s">
        <v>1430</v>
      </c>
      <c r="F1402" s="121" t="s">
        <v>553</v>
      </c>
      <c r="G1402" s="121" t="s">
        <v>553</v>
      </c>
      <c r="H1402" s="116"/>
      <c r="I1402" s="116"/>
      <c r="J1402" s="116"/>
      <c r="K1402" s="116"/>
      <c r="Q1402" s="137"/>
      <c r="R1402" s="137"/>
      <c r="S1402" s="135"/>
      <c r="T1402" s="135"/>
      <c r="U1402" s="136"/>
      <c r="V1402" s="136"/>
      <c r="W1402" s="136"/>
      <c r="X1402" s="116"/>
      <c r="Y1402" s="136"/>
    </row>
    <row r="1403" spans="1:25" ht="15.75" customHeight="1">
      <c r="A1403" s="116" t="s">
        <v>3654</v>
      </c>
      <c r="C1403" s="116"/>
      <c r="D1403" s="116"/>
      <c r="E1403" s="203" t="s">
        <v>1431</v>
      </c>
      <c r="F1403" s="121" t="s">
        <v>553</v>
      </c>
      <c r="G1403" s="121" t="s">
        <v>553</v>
      </c>
      <c r="H1403" s="116"/>
      <c r="I1403" s="116"/>
      <c r="J1403" s="116"/>
      <c r="K1403" s="116"/>
      <c r="Q1403" s="137"/>
      <c r="R1403" s="137"/>
      <c r="S1403" s="135"/>
      <c r="T1403" s="135"/>
      <c r="U1403" s="136"/>
      <c r="V1403" s="136"/>
      <c r="W1403" s="136"/>
      <c r="X1403" s="116"/>
      <c r="Y1403" s="136"/>
    </row>
    <row r="1404" spans="1:25" ht="15.75" customHeight="1">
      <c r="A1404" s="116" t="s">
        <v>3654</v>
      </c>
      <c r="C1404" s="116"/>
      <c r="D1404" s="116"/>
      <c r="E1404" s="203" t="s">
        <v>1432</v>
      </c>
      <c r="F1404" s="121" t="s">
        <v>553</v>
      </c>
      <c r="G1404" s="121" t="s">
        <v>553</v>
      </c>
      <c r="H1404" s="116"/>
      <c r="I1404" s="116"/>
      <c r="J1404" s="116"/>
      <c r="K1404" s="116"/>
      <c r="Q1404" s="137"/>
      <c r="R1404" s="137"/>
      <c r="S1404" s="135"/>
      <c r="T1404" s="135"/>
      <c r="U1404" s="136"/>
      <c r="V1404" s="136"/>
      <c r="W1404" s="136"/>
      <c r="X1404" s="116"/>
      <c r="Y1404" s="136"/>
    </row>
    <row r="1405" spans="1:25" ht="15.75" customHeight="1">
      <c r="A1405" s="116" t="s">
        <v>3654</v>
      </c>
      <c r="C1405" s="116"/>
      <c r="D1405" s="116"/>
      <c r="E1405" s="203" t="s">
        <v>1433</v>
      </c>
      <c r="F1405" s="121" t="s">
        <v>553</v>
      </c>
      <c r="G1405" s="121" t="s">
        <v>553</v>
      </c>
      <c r="H1405" s="116"/>
      <c r="I1405" s="116"/>
      <c r="J1405" s="116"/>
      <c r="K1405" s="116"/>
      <c r="Q1405" s="137"/>
      <c r="R1405" s="137"/>
      <c r="S1405" s="135"/>
      <c r="T1405" s="135"/>
      <c r="U1405" s="136"/>
      <c r="V1405" s="136"/>
      <c r="W1405" s="136"/>
      <c r="X1405" s="116"/>
      <c r="Y1405" s="136"/>
    </row>
    <row r="1406" spans="1:25" ht="15.75" customHeight="1">
      <c r="A1406" s="116" t="s">
        <v>3654</v>
      </c>
      <c r="C1406" s="116"/>
      <c r="D1406" s="116"/>
      <c r="E1406" s="203" t="s">
        <v>1434</v>
      </c>
      <c r="F1406" s="121" t="s">
        <v>553</v>
      </c>
      <c r="G1406" s="121" t="s">
        <v>553</v>
      </c>
      <c r="H1406" s="116"/>
      <c r="I1406" s="116"/>
      <c r="J1406" s="116"/>
      <c r="K1406" s="116"/>
      <c r="Q1406" s="137"/>
      <c r="R1406" s="137"/>
      <c r="S1406" s="135"/>
      <c r="T1406" s="135"/>
      <c r="U1406" s="136"/>
      <c r="V1406" s="136"/>
      <c r="W1406" s="136"/>
      <c r="X1406" s="116"/>
      <c r="Y1406" s="136"/>
    </row>
    <row r="1407" spans="1:25" ht="15.75" customHeight="1">
      <c r="A1407" s="116" t="s">
        <v>3654</v>
      </c>
      <c r="C1407" s="116"/>
      <c r="D1407" s="116"/>
      <c r="E1407" s="203" t="s">
        <v>1435</v>
      </c>
      <c r="F1407" s="121" t="s">
        <v>553</v>
      </c>
      <c r="G1407" s="121" t="s">
        <v>553</v>
      </c>
      <c r="H1407" s="116"/>
      <c r="I1407" s="116"/>
      <c r="J1407" s="116"/>
      <c r="K1407" s="116"/>
      <c r="Q1407" s="137"/>
      <c r="R1407" s="137"/>
      <c r="S1407" s="135"/>
      <c r="T1407" s="135"/>
      <c r="U1407" s="136"/>
      <c r="V1407" s="136"/>
      <c r="W1407" s="136"/>
      <c r="X1407" s="116"/>
      <c r="Y1407" s="136"/>
    </row>
    <row r="1408" spans="1:25" ht="15.75" customHeight="1">
      <c r="A1408" s="116" t="s">
        <v>3654</v>
      </c>
      <c r="C1408" s="116"/>
      <c r="D1408" s="116"/>
      <c r="E1408" s="203" t="s">
        <v>1436</v>
      </c>
      <c r="F1408" s="121" t="s">
        <v>553</v>
      </c>
      <c r="G1408" s="121" t="s">
        <v>553</v>
      </c>
      <c r="H1408" s="116"/>
      <c r="I1408" s="116"/>
      <c r="J1408" s="116"/>
      <c r="K1408" s="116"/>
      <c r="Q1408" s="137"/>
      <c r="R1408" s="137"/>
      <c r="S1408" s="135"/>
      <c r="T1408" s="135"/>
      <c r="U1408" s="136"/>
      <c r="V1408" s="136"/>
      <c r="W1408" s="136"/>
      <c r="X1408" s="116"/>
      <c r="Y1408" s="136"/>
    </row>
    <row r="1409" spans="1:25" ht="15.75" customHeight="1">
      <c r="A1409" s="116" t="s">
        <v>3654</v>
      </c>
      <c r="C1409" s="116"/>
      <c r="D1409" s="116"/>
      <c r="E1409" s="203" t="s">
        <v>1437</v>
      </c>
      <c r="F1409" s="121" t="s">
        <v>553</v>
      </c>
      <c r="G1409" s="121" t="s">
        <v>553</v>
      </c>
      <c r="H1409" s="116"/>
      <c r="I1409" s="116"/>
      <c r="J1409" s="116"/>
      <c r="K1409" s="116"/>
      <c r="Q1409" s="137"/>
      <c r="R1409" s="137"/>
      <c r="S1409" s="135"/>
      <c r="T1409" s="135"/>
      <c r="U1409" s="136"/>
      <c r="V1409" s="136"/>
      <c r="W1409" s="136"/>
      <c r="X1409" s="116"/>
      <c r="Y1409" s="136"/>
    </row>
    <row r="1410" spans="1:25" ht="15.75" customHeight="1">
      <c r="A1410" s="116" t="s">
        <v>3654</v>
      </c>
      <c r="C1410" s="116"/>
      <c r="D1410" s="116"/>
      <c r="E1410" s="203" t="s">
        <v>1438</v>
      </c>
      <c r="F1410" s="121" t="s">
        <v>553</v>
      </c>
      <c r="G1410" s="121" t="s">
        <v>553</v>
      </c>
      <c r="H1410" s="116"/>
      <c r="I1410" s="116"/>
      <c r="J1410" s="116"/>
      <c r="K1410" s="116"/>
      <c r="Q1410" s="137"/>
      <c r="R1410" s="137"/>
      <c r="S1410" s="135"/>
      <c r="T1410" s="135"/>
      <c r="U1410" s="136"/>
      <c r="V1410" s="136"/>
      <c r="W1410" s="136"/>
      <c r="X1410" s="116"/>
      <c r="Y1410" s="136"/>
    </row>
    <row r="1411" spans="1:25" ht="15.75" customHeight="1">
      <c r="A1411" s="116" t="s">
        <v>3654</v>
      </c>
      <c r="C1411" s="116"/>
      <c r="D1411" s="116"/>
      <c r="E1411" s="203" t="s">
        <v>1439</v>
      </c>
      <c r="F1411" s="121" t="s">
        <v>553</v>
      </c>
      <c r="G1411" s="121" t="s">
        <v>553</v>
      </c>
      <c r="H1411" s="116"/>
      <c r="I1411" s="116"/>
      <c r="J1411" s="116"/>
      <c r="K1411" s="116"/>
      <c r="Q1411" s="137"/>
      <c r="R1411" s="137"/>
      <c r="S1411" s="135"/>
      <c r="T1411" s="135"/>
      <c r="U1411" s="136"/>
      <c r="V1411" s="136"/>
      <c r="W1411" s="136"/>
      <c r="X1411" s="116"/>
      <c r="Y1411" s="136"/>
    </row>
    <row r="1412" spans="1:25" ht="15.75" customHeight="1">
      <c r="A1412" s="116" t="s">
        <v>3654</v>
      </c>
      <c r="C1412" s="116"/>
      <c r="D1412" s="116"/>
      <c r="E1412" s="203" t="s">
        <v>1440</v>
      </c>
      <c r="F1412" s="121" t="s">
        <v>553</v>
      </c>
      <c r="G1412" s="121" t="s">
        <v>553</v>
      </c>
      <c r="H1412" s="116"/>
      <c r="I1412" s="116"/>
      <c r="J1412" s="116"/>
      <c r="K1412" s="116"/>
      <c r="Q1412" s="137"/>
      <c r="R1412" s="137"/>
      <c r="S1412" s="135"/>
      <c r="T1412" s="135"/>
      <c r="U1412" s="136"/>
      <c r="V1412" s="136"/>
      <c r="W1412" s="136"/>
      <c r="X1412" s="116"/>
      <c r="Y1412" s="136"/>
    </row>
    <row r="1413" spans="1:25" ht="15.75" customHeight="1">
      <c r="A1413" s="116" t="s">
        <v>3654</v>
      </c>
      <c r="C1413" s="116"/>
      <c r="D1413" s="116"/>
      <c r="E1413" s="203" t="s">
        <v>1441</v>
      </c>
      <c r="F1413" s="121" t="s">
        <v>553</v>
      </c>
      <c r="G1413" s="121" t="s">
        <v>553</v>
      </c>
      <c r="H1413" s="116"/>
      <c r="I1413" s="116"/>
      <c r="J1413" s="116"/>
      <c r="K1413" s="116"/>
      <c r="Q1413" s="137"/>
      <c r="R1413" s="137"/>
      <c r="S1413" s="135"/>
      <c r="T1413" s="135"/>
      <c r="U1413" s="136"/>
      <c r="V1413" s="136"/>
      <c r="W1413" s="136"/>
      <c r="X1413" s="116"/>
      <c r="Y1413" s="136"/>
    </row>
    <row r="1414" spans="1:25" ht="15.75" customHeight="1">
      <c r="A1414" s="116" t="s">
        <v>3654</v>
      </c>
      <c r="C1414" s="116"/>
      <c r="D1414" s="116"/>
      <c r="E1414" s="203" t="s">
        <v>1442</v>
      </c>
      <c r="F1414" s="121" t="s">
        <v>553</v>
      </c>
      <c r="G1414" s="121" t="s">
        <v>553</v>
      </c>
      <c r="H1414" s="116"/>
      <c r="I1414" s="116"/>
      <c r="J1414" s="116"/>
      <c r="K1414" s="116"/>
      <c r="Q1414" s="137"/>
      <c r="R1414" s="137"/>
      <c r="S1414" s="135"/>
      <c r="T1414" s="135"/>
      <c r="U1414" s="136"/>
      <c r="V1414" s="136"/>
      <c r="W1414" s="136"/>
      <c r="X1414" s="116"/>
      <c r="Y1414" s="136"/>
    </row>
    <row r="1415" spans="1:25" ht="15.75" customHeight="1">
      <c r="A1415" s="116" t="s">
        <v>3654</v>
      </c>
      <c r="C1415" s="116"/>
      <c r="D1415" s="116"/>
      <c r="E1415" s="203" t="s">
        <v>1443</v>
      </c>
      <c r="F1415" s="121" t="s">
        <v>553</v>
      </c>
      <c r="G1415" s="121" t="s">
        <v>553</v>
      </c>
      <c r="H1415" s="116"/>
      <c r="I1415" s="116"/>
      <c r="J1415" s="116"/>
      <c r="K1415" s="116"/>
      <c r="Q1415" s="137"/>
      <c r="R1415" s="137"/>
      <c r="S1415" s="135"/>
      <c r="T1415" s="135"/>
      <c r="U1415" s="136"/>
      <c r="V1415" s="136"/>
      <c r="W1415" s="136"/>
      <c r="X1415" s="116"/>
      <c r="Y1415" s="136"/>
    </row>
    <row r="1416" spans="1:25" ht="15.75" customHeight="1">
      <c r="A1416" s="116" t="s">
        <v>3654</v>
      </c>
      <c r="C1416" s="116"/>
      <c r="D1416" s="116"/>
      <c r="E1416" s="203" t="s">
        <v>1444</v>
      </c>
      <c r="F1416" s="121" t="s">
        <v>553</v>
      </c>
      <c r="G1416" s="121" t="s">
        <v>553</v>
      </c>
      <c r="H1416" s="116"/>
      <c r="I1416" s="116"/>
      <c r="J1416" s="116"/>
      <c r="K1416" s="116"/>
      <c r="Q1416" s="137"/>
      <c r="R1416" s="137"/>
      <c r="S1416" s="135"/>
      <c r="T1416" s="135"/>
      <c r="U1416" s="136"/>
      <c r="V1416" s="136"/>
      <c r="W1416" s="136"/>
      <c r="X1416" s="116"/>
      <c r="Y1416" s="136"/>
    </row>
    <row r="1417" spans="1:25" ht="15.75" customHeight="1">
      <c r="A1417" s="116" t="s">
        <v>3654</v>
      </c>
      <c r="C1417" s="116"/>
      <c r="D1417" s="116"/>
      <c r="E1417" s="203" t="s">
        <v>1445</v>
      </c>
      <c r="F1417" s="121" t="s">
        <v>553</v>
      </c>
      <c r="G1417" s="121" t="s">
        <v>553</v>
      </c>
      <c r="H1417" s="116"/>
      <c r="I1417" s="116"/>
      <c r="J1417" s="116"/>
      <c r="K1417" s="116"/>
      <c r="Q1417" s="137"/>
      <c r="R1417" s="137"/>
      <c r="S1417" s="135"/>
      <c r="T1417" s="135"/>
      <c r="U1417" s="136"/>
      <c r="V1417" s="136"/>
      <c r="W1417" s="136"/>
      <c r="X1417" s="116"/>
      <c r="Y1417" s="136"/>
    </row>
    <row r="1418" spans="1:25" ht="15.75" customHeight="1">
      <c r="A1418" s="116" t="s">
        <v>3654</v>
      </c>
      <c r="C1418" s="116"/>
      <c r="D1418" s="116"/>
      <c r="E1418" s="203" t="s">
        <v>1446</v>
      </c>
      <c r="F1418" s="121" t="s">
        <v>553</v>
      </c>
      <c r="G1418" s="121" t="s">
        <v>553</v>
      </c>
      <c r="H1418" s="116"/>
      <c r="I1418" s="116"/>
      <c r="J1418" s="116"/>
      <c r="K1418" s="116"/>
      <c r="Q1418" s="137"/>
      <c r="R1418" s="137"/>
      <c r="S1418" s="135"/>
      <c r="T1418" s="135"/>
      <c r="U1418" s="136"/>
      <c r="V1418" s="136"/>
      <c r="W1418" s="136"/>
      <c r="X1418" s="116"/>
      <c r="Y1418" s="136"/>
    </row>
    <row r="1419" spans="1:25" ht="15.75" customHeight="1">
      <c r="A1419" s="116" t="s">
        <v>3654</v>
      </c>
      <c r="C1419" s="116"/>
      <c r="D1419" s="116"/>
      <c r="E1419" s="203" t="s">
        <v>1447</v>
      </c>
      <c r="F1419" s="121" t="s">
        <v>553</v>
      </c>
      <c r="G1419" s="121" t="s">
        <v>553</v>
      </c>
      <c r="H1419" s="116"/>
      <c r="I1419" s="116"/>
      <c r="J1419" s="116"/>
      <c r="K1419" s="116"/>
      <c r="Q1419" s="137"/>
      <c r="R1419" s="137"/>
      <c r="S1419" s="135"/>
      <c r="T1419" s="135"/>
      <c r="U1419" s="136"/>
      <c r="V1419" s="136"/>
      <c r="W1419" s="136"/>
      <c r="X1419" s="116"/>
      <c r="Y1419" s="136"/>
    </row>
    <row r="1420" spans="1:25" ht="15.75" customHeight="1">
      <c r="A1420" s="116" t="s">
        <v>3654</v>
      </c>
      <c r="C1420" s="116"/>
      <c r="D1420" s="116"/>
      <c r="E1420" s="203" t="s">
        <v>1448</v>
      </c>
      <c r="F1420" s="121" t="s">
        <v>553</v>
      </c>
      <c r="G1420" s="121" t="s">
        <v>553</v>
      </c>
      <c r="H1420" s="116"/>
      <c r="I1420" s="116"/>
      <c r="J1420" s="116"/>
      <c r="K1420" s="116"/>
      <c r="Q1420" s="137"/>
      <c r="R1420" s="137"/>
      <c r="S1420" s="135"/>
      <c r="T1420" s="135"/>
      <c r="U1420" s="136"/>
      <c r="V1420" s="136"/>
      <c r="W1420" s="136"/>
      <c r="X1420" s="116"/>
      <c r="Y1420" s="136"/>
    </row>
    <row r="1421" spans="1:25" ht="15.75" customHeight="1">
      <c r="A1421" s="116" t="s">
        <v>3654</v>
      </c>
      <c r="C1421" s="116"/>
      <c r="D1421" s="116"/>
      <c r="E1421" s="203" t="s">
        <v>1449</v>
      </c>
      <c r="F1421" s="121" t="s">
        <v>553</v>
      </c>
      <c r="G1421" s="121" t="s">
        <v>553</v>
      </c>
      <c r="H1421" s="116"/>
      <c r="I1421" s="116"/>
      <c r="J1421" s="116"/>
      <c r="K1421" s="116"/>
      <c r="Q1421" s="137"/>
      <c r="R1421" s="137"/>
      <c r="S1421" s="135"/>
      <c r="T1421" s="135"/>
      <c r="U1421" s="136"/>
      <c r="V1421" s="136"/>
      <c r="W1421" s="136"/>
      <c r="X1421" s="116"/>
      <c r="Y1421" s="136"/>
    </row>
    <row r="1422" spans="1:25" ht="15.75" customHeight="1">
      <c r="A1422" s="116" t="s">
        <v>3654</v>
      </c>
      <c r="C1422" s="116"/>
      <c r="D1422" s="116"/>
      <c r="E1422" s="203" t="s">
        <v>1450</v>
      </c>
      <c r="F1422" s="121" t="s">
        <v>553</v>
      </c>
      <c r="G1422" s="121" t="s">
        <v>553</v>
      </c>
      <c r="H1422" s="116"/>
      <c r="I1422" s="116"/>
      <c r="J1422" s="116"/>
      <c r="K1422" s="116"/>
      <c r="Q1422" s="137"/>
      <c r="R1422" s="137"/>
      <c r="S1422" s="135"/>
      <c r="T1422" s="135"/>
      <c r="U1422" s="136"/>
      <c r="V1422" s="136"/>
      <c r="W1422" s="136"/>
      <c r="X1422" s="116"/>
      <c r="Y1422" s="136"/>
    </row>
    <row r="1423" spans="1:25" ht="15.75" customHeight="1">
      <c r="A1423" s="116" t="s">
        <v>3654</v>
      </c>
      <c r="C1423" s="116"/>
      <c r="D1423" s="116"/>
      <c r="E1423" s="203" t="s">
        <v>1451</v>
      </c>
      <c r="F1423" s="121" t="s">
        <v>553</v>
      </c>
      <c r="G1423" s="121" t="s">
        <v>553</v>
      </c>
      <c r="H1423" s="116"/>
      <c r="I1423" s="116"/>
      <c r="J1423" s="116"/>
      <c r="K1423" s="116"/>
      <c r="Q1423" s="137"/>
      <c r="R1423" s="137"/>
      <c r="S1423" s="135"/>
      <c r="T1423" s="135"/>
      <c r="U1423" s="136"/>
      <c r="V1423" s="136"/>
      <c r="W1423" s="136"/>
      <c r="X1423" s="116"/>
      <c r="Y1423" s="136"/>
    </row>
    <row r="1424" spans="1:25" ht="15.75" customHeight="1">
      <c r="A1424" s="116" t="s">
        <v>3654</v>
      </c>
      <c r="C1424" s="116"/>
      <c r="D1424" s="116"/>
      <c r="E1424" s="203" t="s">
        <v>1452</v>
      </c>
      <c r="F1424" s="121" t="s">
        <v>553</v>
      </c>
      <c r="G1424" s="121" t="s">
        <v>553</v>
      </c>
      <c r="H1424" s="116"/>
      <c r="I1424" s="116"/>
      <c r="J1424" s="116"/>
      <c r="K1424" s="116"/>
      <c r="Q1424" s="137"/>
      <c r="R1424" s="137"/>
      <c r="S1424" s="135"/>
      <c r="T1424" s="135"/>
      <c r="U1424" s="136"/>
      <c r="V1424" s="136"/>
      <c r="W1424" s="136"/>
      <c r="X1424" s="116"/>
      <c r="Y1424" s="136"/>
    </row>
    <row r="1425" spans="1:25" ht="15.75" customHeight="1">
      <c r="A1425" s="116" t="s">
        <v>3654</v>
      </c>
      <c r="C1425" s="116"/>
      <c r="D1425" s="116"/>
      <c r="E1425" s="203" t="s">
        <v>1453</v>
      </c>
      <c r="F1425" s="121" t="s">
        <v>553</v>
      </c>
      <c r="G1425" s="121" t="s">
        <v>553</v>
      </c>
      <c r="H1425" s="116"/>
      <c r="I1425" s="116"/>
      <c r="J1425" s="116"/>
      <c r="K1425" s="116"/>
      <c r="Q1425" s="137"/>
      <c r="R1425" s="137"/>
      <c r="S1425" s="135"/>
      <c r="T1425" s="135"/>
      <c r="U1425" s="136"/>
      <c r="V1425" s="136"/>
      <c r="W1425" s="136"/>
      <c r="X1425" s="116"/>
      <c r="Y1425" s="136"/>
    </row>
    <row r="1426" spans="1:25" ht="15.75" customHeight="1">
      <c r="A1426" s="116" t="s">
        <v>3654</v>
      </c>
      <c r="C1426" s="116"/>
      <c r="D1426" s="116"/>
      <c r="E1426" s="203" t="s">
        <v>1454</v>
      </c>
      <c r="F1426" s="121" t="s">
        <v>553</v>
      </c>
      <c r="G1426" s="121" t="s">
        <v>553</v>
      </c>
      <c r="H1426" s="116"/>
      <c r="I1426" s="116"/>
      <c r="J1426" s="116"/>
      <c r="K1426" s="116"/>
      <c r="Q1426" s="137"/>
      <c r="R1426" s="137"/>
      <c r="S1426" s="135"/>
      <c r="T1426" s="135"/>
      <c r="U1426" s="136"/>
      <c r="V1426" s="136"/>
      <c r="W1426" s="136"/>
      <c r="X1426" s="116"/>
      <c r="Y1426" s="136"/>
    </row>
    <row r="1427" spans="1:25" ht="15.75" customHeight="1">
      <c r="A1427" s="116" t="s">
        <v>3654</v>
      </c>
      <c r="C1427" s="116"/>
      <c r="D1427" s="116"/>
      <c r="E1427" s="203" t="s">
        <v>1455</v>
      </c>
      <c r="F1427" s="121" t="s">
        <v>553</v>
      </c>
      <c r="G1427" s="121" t="s">
        <v>553</v>
      </c>
      <c r="H1427" s="116"/>
      <c r="I1427" s="116"/>
      <c r="J1427" s="116"/>
      <c r="K1427" s="116"/>
      <c r="Q1427" s="137"/>
      <c r="R1427" s="137"/>
      <c r="S1427" s="135"/>
      <c r="T1427" s="135"/>
      <c r="U1427" s="136"/>
      <c r="V1427" s="136"/>
      <c r="W1427" s="136"/>
      <c r="X1427" s="116"/>
      <c r="Y1427" s="136"/>
    </row>
    <row r="1428" spans="1:25" ht="15.75" customHeight="1">
      <c r="A1428" s="116" t="s">
        <v>3654</v>
      </c>
      <c r="C1428" s="116"/>
      <c r="D1428" s="116"/>
      <c r="E1428" s="203" t="s">
        <v>1456</v>
      </c>
      <c r="F1428" s="121" t="s">
        <v>553</v>
      </c>
      <c r="G1428" s="121" t="s">
        <v>553</v>
      </c>
      <c r="H1428" s="116"/>
      <c r="I1428" s="116"/>
      <c r="J1428" s="116"/>
      <c r="K1428" s="116"/>
      <c r="Q1428" s="137"/>
      <c r="R1428" s="137"/>
      <c r="S1428" s="135"/>
      <c r="T1428" s="135"/>
      <c r="U1428" s="136"/>
      <c r="V1428" s="136"/>
      <c r="W1428" s="136"/>
      <c r="X1428" s="116"/>
      <c r="Y1428" s="136"/>
    </row>
    <row r="1429" spans="1:25" ht="15.75" customHeight="1">
      <c r="A1429" s="116" t="s">
        <v>3654</v>
      </c>
      <c r="C1429" s="116"/>
      <c r="D1429" s="116"/>
      <c r="E1429" s="203" t="s">
        <v>1457</v>
      </c>
      <c r="F1429" s="121" t="s">
        <v>553</v>
      </c>
      <c r="G1429" s="121" t="s">
        <v>553</v>
      </c>
      <c r="H1429" s="116"/>
      <c r="I1429" s="116"/>
      <c r="J1429" s="116"/>
      <c r="K1429" s="116"/>
      <c r="Q1429" s="137"/>
      <c r="R1429" s="137"/>
      <c r="S1429" s="135"/>
      <c r="T1429" s="135"/>
      <c r="U1429" s="136"/>
      <c r="V1429" s="136"/>
      <c r="W1429" s="136"/>
      <c r="X1429" s="116"/>
      <c r="Y1429" s="136"/>
    </row>
    <row r="1430" spans="1:25" ht="15.75" customHeight="1">
      <c r="A1430" s="116" t="s">
        <v>3654</v>
      </c>
      <c r="C1430" s="116"/>
      <c r="D1430" s="116"/>
      <c r="E1430" s="203" t="s">
        <v>1458</v>
      </c>
      <c r="F1430" s="121" t="s">
        <v>553</v>
      </c>
      <c r="G1430" s="121" t="s">
        <v>553</v>
      </c>
      <c r="H1430" s="116"/>
      <c r="I1430" s="116"/>
      <c r="J1430" s="116"/>
      <c r="K1430" s="116"/>
      <c r="Q1430" s="137"/>
      <c r="R1430" s="137"/>
      <c r="S1430" s="135"/>
      <c r="T1430" s="135"/>
      <c r="U1430" s="136"/>
      <c r="V1430" s="136"/>
      <c r="W1430" s="136"/>
      <c r="X1430" s="116"/>
      <c r="Y1430" s="136"/>
    </row>
    <row r="1431" spans="1:25" ht="15.75" customHeight="1">
      <c r="A1431" s="116" t="s">
        <v>3654</v>
      </c>
      <c r="C1431" s="116"/>
      <c r="D1431" s="116"/>
      <c r="E1431" s="203" t="s">
        <v>1459</v>
      </c>
      <c r="F1431" s="121" t="s">
        <v>553</v>
      </c>
      <c r="G1431" s="121" t="s">
        <v>553</v>
      </c>
      <c r="H1431" s="116"/>
      <c r="I1431" s="116"/>
      <c r="J1431" s="116"/>
      <c r="K1431" s="116"/>
      <c r="Q1431" s="137"/>
      <c r="R1431" s="137"/>
      <c r="S1431" s="135"/>
      <c r="T1431" s="135"/>
      <c r="U1431" s="136"/>
      <c r="V1431" s="136"/>
      <c r="W1431" s="136"/>
      <c r="X1431" s="116"/>
      <c r="Y1431" s="136"/>
    </row>
    <row r="1432" spans="1:25" ht="15.75" customHeight="1">
      <c r="A1432" s="116" t="s">
        <v>3654</v>
      </c>
      <c r="C1432" s="116"/>
      <c r="D1432" s="116"/>
      <c r="E1432" s="203" t="s">
        <v>1460</v>
      </c>
      <c r="F1432" s="121" t="s">
        <v>553</v>
      </c>
      <c r="G1432" s="121" t="s">
        <v>553</v>
      </c>
      <c r="H1432" s="116"/>
      <c r="I1432" s="116"/>
      <c r="J1432" s="116"/>
      <c r="K1432" s="116"/>
      <c r="Q1432" s="137"/>
      <c r="R1432" s="137"/>
      <c r="S1432" s="135"/>
      <c r="T1432" s="135"/>
      <c r="U1432" s="136"/>
      <c r="V1432" s="136"/>
      <c r="W1432" s="136"/>
      <c r="X1432" s="116"/>
      <c r="Y1432" s="136"/>
    </row>
    <row r="1433" spans="1:25" ht="15.75" customHeight="1">
      <c r="A1433" s="116" t="s">
        <v>3654</v>
      </c>
      <c r="C1433" s="116"/>
      <c r="D1433" s="116"/>
      <c r="E1433" s="203" t="s">
        <v>1461</v>
      </c>
      <c r="F1433" s="121" t="s">
        <v>553</v>
      </c>
      <c r="G1433" s="121" t="s">
        <v>553</v>
      </c>
      <c r="H1433" s="116"/>
      <c r="I1433" s="116"/>
      <c r="J1433" s="116"/>
      <c r="K1433" s="116"/>
      <c r="Q1433" s="137"/>
      <c r="R1433" s="137"/>
      <c r="S1433" s="135"/>
      <c r="T1433" s="135"/>
      <c r="U1433" s="136"/>
      <c r="V1433" s="136"/>
      <c r="W1433" s="136"/>
      <c r="X1433" s="116"/>
      <c r="Y1433" s="136"/>
    </row>
    <row r="1434" spans="1:25" ht="15.75" customHeight="1">
      <c r="A1434" s="116" t="s">
        <v>3654</v>
      </c>
      <c r="C1434" s="116"/>
      <c r="D1434" s="116"/>
      <c r="E1434" s="203" t="s">
        <v>1462</v>
      </c>
      <c r="F1434" s="121" t="s">
        <v>553</v>
      </c>
      <c r="G1434" s="121" t="s">
        <v>553</v>
      </c>
      <c r="H1434" s="116"/>
      <c r="I1434" s="116"/>
      <c r="J1434" s="116"/>
      <c r="K1434" s="116"/>
      <c r="Q1434" s="137"/>
      <c r="R1434" s="137"/>
      <c r="S1434" s="135"/>
      <c r="T1434" s="135"/>
      <c r="U1434" s="136"/>
      <c r="V1434" s="136"/>
      <c r="W1434" s="136"/>
      <c r="X1434" s="116"/>
      <c r="Y1434" s="136"/>
    </row>
    <row r="1435" spans="1:25" ht="15.75" customHeight="1">
      <c r="A1435" s="116" t="s">
        <v>3654</v>
      </c>
      <c r="C1435" s="116"/>
      <c r="D1435" s="116"/>
      <c r="E1435" s="203" t="s">
        <v>1463</v>
      </c>
      <c r="F1435" s="121" t="s">
        <v>553</v>
      </c>
      <c r="G1435" s="121" t="s">
        <v>553</v>
      </c>
      <c r="H1435" s="116"/>
      <c r="I1435" s="116"/>
      <c r="J1435" s="116"/>
      <c r="K1435" s="116"/>
      <c r="Q1435" s="137"/>
      <c r="R1435" s="137"/>
      <c r="S1435" s="135"/>
      <c r="T1435" s="135"/>
      <c r="U1435" s="136"/>
      <c r="V1435" s="136"/>
      <c r="W1435" s="136"/>
      <c r="X1435" s="116"/>
      <c r="Y1435" s="136"/>
    </row>
    <row r="1436" spans="1:25" ht="15.75" customHeight="1">
      <c r="A1436" s="116" t="s">
        <v>3654</v>
      </c>
      <c r="C1436" s="116"/>
      <c r="D1436" s="116"/>
      <c r="E1436" s="203" t="s">
        <v>1464</v>
      </c>
      <c r="F1436" s="121" t="s">
        <v>553</v>
      </c>
      <c r="G1436" s="121" t="s">
        <v>553</v>
      </c>
      <c r="H1436" s="116"/>
      <c r="I1436" s="116"/>
      <c r="J1436" s="116"/>
      <c r="K1436" s="116"/>
      <c r="Q1436" s="137"/>
      <c r="R1436" s="137"/>
      <c r="S1436" s="135"/>
      <c r="T1436" s="135"/>
      <c r="U1436" s="136"/>
      <c r="V1436" s="136"/>
      <c r="W1436" s="136"/>
      <c r="X1436" s="116"/>
      <c r="Y1436" s="136"/>
    </row>
    <row r="1437" spans="1:25" ht="15.75" customHeight="1">
      <c r="A1437" s="116" t="s">
        <v>3654</v>
      </c>
      <c r="C1437" s="116"/>
      <c r="D1437" s="116"/>
      <c r="E1437" s="203" t="s">
        <v>1465</v>
      </c>
      <c r="F1437" s="121" t="s">
        <v>553</v>
      </c>
      <c r="G1437" s="121" t="s">
        <v>553</v>
      </c>
      <c r="H1437" s="116"/>
      <c r="I1437" s="116"/>
      <c r="J1437" s="116"/>
      <c r="K1437" s="116"/>
      <c r="Q1437" s="137"/>
      <c r="R1437" s="137"/>
      <c r="S1437" s="135"/>
      <c r="T1437" s="135"/>
      <c r="U1437" s="136"/>
      <c r="V1437" s="136"/>
      <c r="W1437" s="136"/>
      <c r="X1437" s="116"/>
      <c r="Y1437" s="136"/>
    </row>
    <row r="1438" spans="1:25" ht="15.75" customHeight="1">
      <c r="A1438" s="116" t="s">
        <v>3654</v>
      </c>
      <c r="C1438" s="116"/>
      <c r="D1438" s="116"/>
      <c r="E1438" s="203" t="s">
        <v>1466</v>
      </c>
      <c r="F1438" s="121" t="s">
        <v>553</v>
      </c>
      <c r="G1438" s="121" t="s">
        <v>553</v>
      </c>
      <c r="H1438" s="116"/>
      <c r="I1438" s="116"/>
      <c r="J1438" s="116"/>
      <c r="K1438" s="116"/>
      <c r="Q1438" s="137"/>
      <c r="R1438" s="137"/>
      <c r="S1438" s="135"/>
      <c r="T1438" s="135"/>
      <c r="U1438" s="136"/>
      <c r="V1438" s="136"/>
      <c r="W1438" s="136"/>
      <c r="X1438" s="116"/>
      <c r="Y1438" s="136"/>
    </row>
    <row r="1439" spans="1:25" ht="15.75" customHeight="1">
      <c r="A1439" s="116" t="s">
        <v>3654</v>
      </c>
      <c r="C1439" s="116"/>
      <c r="D1439" s="116"/>
      <c r="E1439" s="203" t="s">
        <v>1467</v>
      </c>
      <c r="F1439" s="121" t="s">
        <v>553</v>
      </c>
      <c r="G1439" s="121" t="s">
        <v>553</v>
      </c>
      <c r="H1439" s="116"/>
      <c r="I1439" s="116"/>
      <c r="J1439" s="116"/>
      <c r="K1439" s="116"/>
      <c r="Q1439" s="137"/>
      <c r="R1439" s="137"/>
      <c r="S1439" s="135"/>
      <c r="T1439" s="135"/>
      <c r="U1439" s="136"/>
      <c r="V1439" s="136"/>
      <c r="W1439" s="136"/>
      <c r="X1439" s="116"/>
      <c r="Y1439" s="136"/>
    </row>
    <row r="1440" spans="1:25" ht="15.75" customHeight="1">
      <c r="A1440" s="116" t="s">
        <v>3654</v>
      </c>
      <c r="C1440" s="116"/>
      <c r="D1440" s="116"/>
      <c r="E1440" s="203" t="s">
        <v>1468</v>
      </c>
      <c r="F1440" s="121" t="s">
        <v>553</v>
      </c>
      <c r="G1440" s="121" t="s">
        <v>553</v>
      </c>
      <c r="H1440" s="116"/>
      <c r="I1440" s="116"/>
      <c r="J1440" s="116"/>
      <c r="K1440" s="116"/>
      <c r="Q1440" s="137"/>
      <c r="R1440" s="137"/>
      <c r="S1440" s="135"/>
      <c r="T1440" s="135"/>
      <c r="U1440" s="136"/>
      <c r="V1440" s="136"/>
      <c r="W1440" s="136"/>
      <c r="X1440" s="116"/>
      <c r="Y1440" s="136"/>
    </row>
    <row r="1441" spans="1:25" ht="15.75" customHeight="1">
      <c r="A1441" s="116" t="s">
        <v>3654</v>
      </c>
      <c r="C1441" s="116"/>
      <c r="D1441" s="116"/>
      <c r="E1441" s="203" t="s">
        <v>1469</v>
      </c>
      <c r="F1441" s="121" t="s">
        <v>553</v>
      </c>
      <c r="G1441" s="121" t="s">
        <v>553</v>
      </c>
      <c r="H1441" s="116"/>
      <c r="I1441" s="116"/>
      <c r="J1441" s="116"/>
      <c r="K1441" s="116"/>
      <c r="Q1441" s="137"/>
      <c r="R1441" s="137"/>
      <c r="S1441" s="135"/>
      <c r="T1441" s="135"/>
      <c r="U1441" s="136"/>
      <c r="V1441" s="136"/>
      <c r="W1441" s="136"/>
      <c r="X1441" s="116"/>
      <c r="Y1441" s="136"/>
    </row>
    <row r="1442" spans="1:25" ht="15.75" customHeight="1">
      <c r="A1442" s="116" t="s">
        <v>3654</v>
      </c>
      <c r="C1442" s="116"/>
      <c r="D1442" s="116"/>
      <c r="E1442" s="203" t="s">
        <v>1470</v>
      </c>
      <c r="F1442" s="121" t="s">
        <v>553</v>
      </c>
      <c r="G1442" s="121" t="s">
        <v>553</v>
      </c>
      <c r="H1442" s="116"/>
      <c r="I1442" s="116"/>
      <c r="J1442" s="116"/>
      <c r="K1442" s="116"/>
      <c r="Q1442" s="137"/>
      <c r="R1442" s="137"/>
      <c r="S1442" s="135"/>
      <c r="T1442" s="135"/>
      <c r="U1442" s="136"/>
      <c r="V1442" s="136"/>
      <c r="W1442" s="136"/>
      <c r="X1442" s="116"/>
      <c r="Y1442" s="136"/>
    </row>
    <row r="1443" spans="1:25" ht="15.75" customHeight="1">
      <c r="A1443" s="116" t="s">
        <v>3654</v>
      </c>
      <c r="C1443" s="116"/>
      <c r="D1443" s="116"/>
      <c r="E1443" s="203" t="s">
        <v>1471</v>
      </c>
      <c r="F1443" s="121" t="s">
        <v>553</v>
      </c>
      <c r="G1443" s="121" t="s">
        <v>553</v>
      </c>
      <c r="H1443" s="116"/>
      <c r="I1443" s="116"/>
      <c r="J1443" s="116"/>
      <c r="K1443" s="116"/>
      <c r="Q1443" s="137"/>
      <c r="R1443" s="137"/>
      <c r="S1443" s="135"/>
      <c r="T1443" s="135"/>
      <c r="U1443" s="136"/>
      <c r="V1443" s="136"/>
      <c r="W1443" s="136"/>
      <c r="X1443" s="116"/>
      <c r="Y1443" s="136"/>
    </row>
    <row r="1444" spans="1:25" ht="15.75" customHeight="1">
      <c r="A1444" s="116" t="s">
        <v>3654</v>
      </c>
      <c r="C1444" s="116"/>
      <c r="D1444" s="116"/>
      <c r="E1444" s="203" t="s">
        <v>1472</v>
      </c>
      <c r="F1444" s="121" t="s">
        <v>553</v>
      </c>
      <c r="G1444" s="121" t="s">
        <v>553</v>
      </c>
      <c r="H1444" s="116"/>
      <c r="I1444" s="116"/>
      <c r="J1444" s="116"/>
      <c r="K1444" s="116"/>
      <c r="Q1444" s="137"/>
      <c r="R1444" s="137"/>
      <c r="S1444" s="135"/>
      <c r="T1444" s="135"/>
      <c r="U1444" s="136"/>
      <c r="V1444" s="136"/>
      <c r="W1444" s="136"/>
      <c r="X1444" s="116"/>
      <c r="Y1444" s="136"/>
    </row>
    <row r="1445" spans="1:25" ht="15.75" customHeight="1">
      <c r="A1445" s="116" t="s">
        <v>3654</v>
      </c>
      <c r="C1445" s="116"/>
      <c r="D1445" s="116"/>
      <c r="E1445" s="203" t="s">
        <v>1473</v>
      </c>
      <c r="F1445" s="121" t="s">
        <v>553</v>
      </c>
      <c r="G1445" s="121" t="s">
        <v>553</v>
      </c>
      <c r="H1445" s="116"/>
      <c r="I1445" s="116"/>
      <c r="J1445" s="116"/>
      <c r="K1445" s="116"/>
      <c r="Q1445" s="137"/>
      <c r="R1445" s="137"/>
      <c r="S1445" s="135"/>
      <c r="T1445" s="135"/>
      <c r="U1445" s="136"/>
      <c r="V1445" s="136"/>
      <c r="W1445" s="136"/>
      <c r="X1445" s="116"/>
      <c r="Y1445" s="136"/>
    </row>
    <row r="1446" spans="1:25" ht="15.75" customHeight="1">
      <c r="A1446" s="116" t="s">
        <v>3654</v>
      </c>
      <c r="C1446" s="116"/>
      <c r="D1446" s="116"/>
      <c r="E1446" s="203" t="s">
        <v>1474</v>
      </c>
      <c r="F1446" s="121" t="s">
        <v>553</v>
      </c>
      <c r="G1446" s="121" t="s">
        <v>553</v>
      </c>
      <c r="H1446" s="116"/>
      <c r="I1446" s="116"/>
      <c r="J1446" s="116"/>
      <c r="K1446" s="116"/>
      <c r="Q1446" s="137"/>
      <c r="R1446" s="137"/>
      <c r="S1446" s="135"/>
      <c r="T1446" s="135"/>
      <c r="U1446" s="136"/>
      <c r="V1446" s="136"/>
      <c r="W1446" s="136"/>
      <c r="X1446" s="116"/>
      <c r="Y1446" s="136"/>
    </row>
    <row r="1447" spans="1:25" ht="15.75" customHeight="1">
      <c r="A1447" s="116" t="s">
        <v>3654</v>
      </c>
      <c r="C1447" s="116"/>
      <c r="D1447" s="116"/>
      <c r="E1447" s="203" t="s">
        <v>1475</v>
      </c>
      <c r="F1447" s="121" t="s">
        <v>553</v>
      </c>
      <c r="G1447" s="121" t="s">
        <v>553</v>
      </c>
      <c r="H1447" s="116"/>
      <c r="I1447" s="116"/>
      <c r="J1447" s="116"/>
      <c r="K1447" s="116"/>
      <c r="Q1447" s="137"/>
      <c r="R1447" s="137"/>
      <c r="S1447" s="135"/>
      <c r="T1447" s="135"/>
      <c r="U1447" s="136"/>
      <c r="V1447" s="136"/>
      <c r="W1447" s="136"/>
      <c r="X1447" s="116"/>
      <c r="Y1447" s="136"/>
    </row>
    <row r="1448" spans="1:25" ht="15.75" customHeight="1">
      <c r="A1448" s="116" t="s">
        <v>3654</v>
      </c>
      <c r="C1448" s="116"/>
      <c r="D1448" s="116"/>
      <c r="E1448" s="203" t="s">
        <v>1476</v>
      </c>
      <c r="F1448" s="121" t="s">
        <v>553</v>
      </c>
      <c r="G1448" s="121" t="s">
        <v>553</v>
      </c>
      <c r="H1448" s="116"/>
      <c r="I1448" s="116"/>
      <c r="J1448" s="116"/>
      <c r="K1448" s="116"/>
      <c r="Q1448" s="137"/>
      <c r="R1448" s="137"/>
      <c r="S1448" s="135"/>
      <c r="T1448" s="135"/>
      <c r="U1448" s="136"/>
      <c r="V1448" s="136"/>
      <c r="W1448" s="136"/>
      <c r="X1448" s="116"/>
      <c r="Y1448" s="136"/>
    </row>
    <row r="1449" spans="1:25" ht="15.75" customHeight="1">
      <c r="A1449" s="116" t="s">
        <v>3654</v>
      </c>
      <c r="C1449" s="116"/>
      <c r="D1449" s="116"/>
      <c r="E1449" s="203" t="s">
        <v>1477</v>
      </c>
      <c r="F1449" s="121" t="s">
        <v>553</v>
      </c>
      <c r="G1449" s="121" t="s">
        <v>553</v>
      </c>
      <c r="H1449" s="116"/>
      <c r="I1449" s="116"/>
      <c r="J1449" s="116"/>
      <c r="K1449" s="116"/>
      <c r="Q1449" s="137"/>
      <c r="R1449" s="137"/>
      <c r="S1449" s="135"/>
      <c r="T1449" s="135"/>
      <c r="U1449" s="136"/>
      <c r="V1449" s="136"/>
      <c r="W1449" s="136"/>
      <c r="X1449" s="116"/>
      <c r="Y1449" s="136"/>
    </row>
    <row r="1450" spans="1:25" ht="15.75" customHeight="1">
      <c r="A1450" s="116" t="s">
        <v>3654</v>
      </c>
      <c r="C1450" s="116"/>
      <c r="D1450" s="116"/>
      <c r="E1450" s="203" t="s">
        <v>1478</v>
      </c>
      <c r="F1450" s="121" t="s">
        <v>553</v>
      </c>
      <c r="G1450" s="121" t="s">
        <v>553</v>
      </c>
      <c r="H1450" s="116"/>
      <c r="I1450" s="116"/>
      <c r="J1450" s="116"/>
      <c r="K1450" s="116"/>
      <c r="Q1450" s="137"/>
      <c r="R1450" s="137"/>
      <c r="S1450" s="135"/>
      <c r="T1450" s="135"/>
      <c r="U1450" s="136"/>
      <c r="V1450" s="136"/>
      <c r="W1450" s="136"/>
      <c r="X1450" s="116"/>
      <c r="Y1450" s="136"/>
    </row>
    <row r="1451" spans="1:25" ht="15.75" customHeight="1">
      <c r="A1451" s="116" t="s">
        <v>3654</v>
      </c>
      <c r="C1451" s="116"/>
      <c r="D1451" s="116"/>
      <c r="E1451" s="203" t="s">
        <v>1479</v>
      </c>
      <c r="F1451" s="121" t="s">
        <v>553</v>
      </c>
      <c r="G1451" s="121" t="s">
        <v>553</v>
      </c>
      <c r="H1451" s="116"/>
      <c r="I1451" s="116"/>
      <c r="J1451" s="116"/>
      <c r="K1451" s="116"/>
      <c r="Q1451" s="137"/>
      <c r="R1451" s="137"/>
      <c r="S1451" s="135"/>
      <c r="T1451" s="135"/>
      <c r="U1451" s="136"/>
      <c r="V1451" s="136"/>
      <c r="W1451" s="136"/>
      <c r="X1451" s="116"/>
      <c r="Y1451" s="136"/>
    </row>
    <row r="1452" spans="1:25" ht="15.75" customHeight="1">
      <c r="A1452" s="116" t="s">
        <v>3654</v>
      </c>
      <c r="C1452" s="116"/>
      <c r="D1452" s="116"/>
      <c r="E1452" s="203" t="s">
        <v>1480</v>
      </c>
      <c r="F1452" s="121" t="s">
        <v>553</v>
      </c>
      <c r="G1452" s="121" t="s">
        <v>553</v>
      </c>
      <c r="H1452" s="116"/>
      <c r="I1452" s="116"/>
      <c r="J1452" s="116"/>
      <c r="K1452" s="116"/>
      <c r="Q1452" s="137"/>
      <c r="R1452" s="137"/>
      <c r="S1452" s="135"/>
      <c r="T1452" s="135"/>
      <c r="U1452" s="136"/>
      <c r="V1452" s="136"/>
      <c r="W1452" s="136"/>
      <c r="X1452" s="116"/>
      <c r="Y1452" s="136"/>
    </row>
    <row r="1453" spans="1:25" ht="15.75" customHeight="1">
      <c r="A1453" s="116" t="s">
        <v>3654</v>
      </c>
      <c r="C1453" s="116"/>
      <c r="D1453" s="116"/>
      <c r="E1453" s="203" t="s">
        <v>1481</v>
      </c>
      <c r="F1453" s="121" t="s">
        <v>553</v>
      </c>
      <c r="G1453" s="121" t="s">
        <v>553</v>
      </c>
      <c r="H1453" s="116"/>
      <c r="I1453" s="116"/>
      <c r="J1453" s="116"/>
      <c r="K1453" s="116"/>
      <c r="Q1453" s="137"/>
      <c r="R1453" s="137"/>
      <c r="S1453" s="135"/>
      <c r="T1453" s="135"/>
      <c r="U1453" s="136"/>
      <c r="V1453" s="136"/>
      <c r="W1453" s="136"/>
      <c r="X1453" s="116"/>
      <c r="Y1453" s="136"/>
    </row>
    <row r="1454" spans="1:25" ht="15.75" customHeight="1">
      <c r="A1454" s="116" t="s">
        <v>3654</v>
      </c>
      <c r="C1454" s="116"/>
      <c r="D1454" s="116"/>
      <c r="E1454" s="203" t="s">
        <v>1482</v>
      </c>
      <c r="F1454" s="121" t="s">
        <v>553</v>
      </c>
      <c r="G1454" s="121" t="s">
        <v>553</v>
      </c>
      <c r="H1454" s="116"/>
      <c r="I1454" s="116"/>
      <c r="J1454" s="116"/>
      <c r="K1454" s="116"/>
      <c r="Q1454" s="137"/>
      <c r="R1454" s="137"/>
      <c r="S1454" s="135"/>
      <c r="T1454" s="135"/>
      <c r="U1454" s="136"/>
      <c r="V1454" s="136"/>
      <c r="W1454" s="136"/>
      <c r="X1454" s="116"/>
      <c r="Y1454" s="136"/>
    </row>
    <row r="1455" spans="1:25" ht="15.75" customHeight="1">
      <c r="A1455" s="116" t="s">
        <v>3654</v>
      </c>
      <c r="C1455" s="116"/>
      <c r="D1455" s="116"/>
      <c r="E1455" s="203" t="s">
        <v>1483</v>
      </c>
      <c r="F1455" s="121" t="s">
        <v>553</v>
      </c>
      <c r="G1455" s="121" t="s">
        <v>553</v>
      </c>
      <c r="H1455" s="116"/>
      <c r="I1455" s="116"/>
      <c r="J1455" s="116"/>
      <c r="K1455" s="116"/>
      <c r="Q1455" s="137"/>
      <c r="R1455" s="137"/>
      <c r="S1455" s="135"/>
      <c r="T1455" s="135"/>
      <c r="U1455" s="136"/>
      <c r="V1455" s="136"/>
      <c r="W1455" s="136"/>
      <c r="X1455" s="116"/>
      <c r="Y1455" s="136"/>
    </row>
    <row r="1456" spans="1:25" ht="15.75" customHeight="1">
      <c r="A1456" s="116" t="s">
        <v>3654</v>
      </c>
      <c r="C1456" s="116"/>
      <c r="D1456" s="116"/>
      <c r="E1456" s="203" t="s">
        <v>1484</v>
      </c>
      <c r="F1456" s="121" t="s">
        <v>553</v>
      </c>
      <c r="G1456" s="121" t="s">
        <v>553</v>
      </c>
      <c r="H1456" s="116"/>
      <c r="I1456" s="116"/>
      <c r="J1456" s="116"/>
      <c r="K1456" s="116"/>
      <c r="Q1456" s="137"/>
      <c r="R1456" s="137"/>
      <c r="S1456" s="135"/>
      <c r="T1456" s="135"/>
      <c r="U1456" s="136"/>
      <c r="V1456" s="136"/>
      <c r="W1456" s="136"/>
      <c r="X1456" s="116"/>
      <c r="Y1456" s="136"/>
    </row>
    <row r="1457" spans="1:25" ht="15.75" customHeight="1">
      <c r="A1457" s="116" t="s">
        <v>3654</v>
      </c>
      <c r="C1457" s="116"/>
      <c r="D1457" s="116"/>
      <c r="E1457" s="203" t="s">
        <v>1485</v>
      </c>
      <c r="F1457" s="121" t="s">
        <v>553</v>
      </c>
      <c r="G1457" s="121" t="s">
        <v>553</v>
      </c>
      <c r="H1457" s="116"/>
      <c r="I1457" s="116"/>
      <c r="J1457" s="116"/>
      <c r="K1457" s="116"/>
      <c r="Q1457" s="137"/>
      <c r="R1457" s="137"/>
      <c r="S1457" s="135"/>
      <c r="T1457" s="135"/>
      <c r="U1457" s="136"/>
      <c r="V1457" s="136"/>
      <c r="W1457" s="136"/>
      <c r="X1457" s="116"/>
      <c r="Y1457" s="136"/>
    </row>
    <row r="1458" spans="1:25" ht="15.75" customHeight="1">
      <c r="A1458" s="116" t="s">
        <v>3654</v>
      </c>
      <c r="C1458" s="116"/>
      <c r="D1458" s="116"/>
      <c r="E1458" s="203" t="s">
        <v>1486</v>
      </c>
      <c r="F1458" s="121" t="s">
        <v>553</v>
      </c>
      <c r="G1458" s="121" t="s">
        <v>553</v>
      </c>
      <c r="H1458" s="116"/>
      <c r="I1458" s="116"/>
      <c r="J1458" s="116"/>
      <c r="K1458" s="116"/>
      <c r="Q1458" s="137"/>
      <c r="R1458" s="137"/>
      <c r="S1458" s="135"/>
      <c r="T1458" s="135"/>
      <c r="U1458" s="136"/>
      <c r="V1458" s="136"/>
      <c r="W1458" s="136"/>
      <c r="X1458" s="116"/>
      <c r="Y1458" s="136"/>
    </row>
    <row r="1459" spans="1:25" ht="15.75" customHeight="1">
      <c r="A1459" s="116" t="s">
        <v>3654</v>
      </c>
      <c r="C1459" s="116"/>
      <c r="D1459" s="116"/>
      <c r="E1459" s="203" t="s">
        <v>1487</v>
      </c>
      <c r="F1459" s="121" t="s">
        <v>553</v>
      </c>
      <c r="G1459" s="121" t="s">
        <v>553</v>
      </c>
      <c r="H1459" s="116"/>
      <c r="I1459" s="116"/>
      <c r="J1459" s="116"/>
      <c r="K1459" s="116"/>
      <c r="Q1459" s="137"/>
      <c r="R1459" s="137"/>
      <c r="S1459" s="135"/>
      <c r="T1459" s="135"/>
      <c r="U1459" s="136"/>
      <c r="V1459" s="136"/>
      <c r="W1459" s="136"/>
      <c r="X1459" s="116"/>
      <c r="Y1459" s="136"/>
    </row>
    <row r="1460" spans="1:25" ht="15.75" customHeight="1">
      <c r="A1460" s="116" t="s">
        <v>3654</v>
      </c>
      <c r="C1460" s="116"/>
      <c r="D1460" s="116"/>
      <c r="E1460" s="203" t="s">
        <v>1488</v>
      </c>
      <c r="F1460" s="121" t="s">
        <v>553</v>
      </c>
      <c r="G1460" s="121" t="s">
        <v>553</v>
      </c>
      <c r="H1460" s="116"/>
      <c r="I1460" s="116"/>
      <c r="J1460" s="116"/>
      <c r="K1460" s="116"/>
      <c r="Q1460" s="137"/>
      <c r="R1460" s="137"/>
      <c r="S1460" s="135"/>
      <c r="T1460" s="135"/>
      <c r="U1460" s="136"/>
      <c r="V1460" s="136"/>
      <c r="W1460" s="136"/>
      <c r="X1460" s="116"/>
      <c r="Y1460" s="136"/>
    </row>
    <row r="1461" spans="1:25" ht="15.75" customHeight="1">
      <c r="A1461" s="116" t="s">
        <v>3654</v>
      </c>
      <c r="C1461" s="116"/>
      <c r="D1461" s="116"/>
      <c r="E1461" s="203" t="s">
        <v>1489</v>
      </c>
      <c r="F1461" s="121" t="s">
        <v>553</v>
      </c>
      <c r="G1461" s="121" t="s">
        <v>553</v>
      </c>
      <c r="H1461" s="116"/>
      <c r="I1461" s="116"/>
      <c r="J1461" s="116"/>
      <c r="K1461" s="116"/>
      <c r="Q1461" s="137"/>
      <c r="R1461" s="137"/>
      <c r="S1461" s="135"/>
      <c r="T1461" s="135"/>
      <c r="U1461" s="136"/>
      <c r="V1461" s="136"/>
      <c r="W1461" s="136"/>
      <c r="X1461" s="116"/>
      <c r="Y1461" s="136"/>
    </row>
    <row r="1462" spans="1:25" ht="15.75" customHeight="1">
      <c r="A1462" s="116" t="s">
        <v>3654</v>
      </c>
      <c r="C1462" s="116"/>
      <c r="D1462" s="116"/>
      <c r="E1462" s="203" t="s">
        <v>1490</v>
      </c>
      <c r="F1462" s="121" t="s">
        <v>553</v>
      </c>
      <c r="G1462" s="121" t="s">
        <v>553</v>
      </c>
      <c r="H1462" s="116"/>
      <c r="I1462" s="116"/>
      <c r="J1462" s="116"/>
      <c r="K1462" s="116"/>
      <c r="Q1462" s="137"/>
      <c r="R1462" s="137"/>
      <c r="S1462" s="135"/>
      <c r="T1462" s="135"/>
      <c r="U1462" s="136"/>
      <c r="V1462" s="136"/>
      <c r="W1462" s="136"/>
      <c r="X1462" s="116"/>
      <c r="Y1462" s="136"/>
    </row>
    <row r="1463" spans="1:25" ht="15.75" customHeight="1">
      <c r="A1463" s="116" t="s">
        <v>3654</v>
      </c>
      <c r="C1463" s="116"/>
      <c r="D1463" s="116"/>
      <c r="E1463" s="203" t="s">
        <v>1491</v>
      </c>
      <c r="F1463" s="121" t="s">
        <v>553</v>
      </c>
      <c r="G1463" s="121" t="s">
        <v>553</v>
      </c>
      <c r="H1463" s="116"/>
      <c r="I1463" s="116"/>
      <c r="J1463" s="116"/>
      <c r="K1463" s="116"/>
      <c r="Q1463" s="137"/>
      <c r="R1463" s="137"/>
      <c r="S1463" s="135"/>
      <c r="T1463" s="135"/>
      <c r="U1463" s="136"/>
      <c r="V1463" s="136"/>
      <c r="W1463" s="136"/>
      <c r="X1463" s="116"/>
      <c r="Y1463" s="136"/>
    </row>
    <row r="1464" spans="1:25" ht="15.75" customHeight="1">
      <c r="A1464" s="116" t="s">
        <v>3654</v>
      </c>
      <c r="C1464" s="116"/>
      <c r="D1464" s="116"/>
      <c r="E1464" s="203" t="s">
        <v>1492</v>
      </c>
      <c r="F1464" s="121" t="s">
        <v>553</v>
      </c>
      <c r="G1464" s="121" t="s">
        <v>553</v>
      </c>
      <c r="H1464" s="116"/>
      <c r="I1464" s="116"/>
      <c r="J1464" s="116"/>
      <c r="K1464" s="116"/>
      <c r="Q1464" s="137"/>
      <c r="R1464" s="137"/>
      <c r="S1464" s="135"/>
      <c r="T1464" s="135"/>
      <c r="U1464" s="136"/>
      <c r="V1464" s="136"/>
      <c r="W1464" s="136"/>
      <c r="X1464" s="116"/>
      <c r="Y1464" s="136"/>
    </row>
    <row r="1465" spans="1:25" ht="15.75" customHeight="1">
      <c r="A1465" s="116" t="s">
        <v>3654</v>
      </c>
      <c r="C1465" s="116"/>
      <c r="D1465" s="116"/>
      <c r="E1465" s="203" t="s">
        <v>1493</v>
      </c>
      <c r="F1465" s="121" t="s">
        <v>553</v>
      </c>
      <c r="G1465" s="121" t="s">
        <v>553</v>
      </c>
      <c r="H1465" s="116"/>
      <c r="I1465" s="116"/>
      <c r="J1465" s="116"/>
      <c r="K1465" s="116"/>
      <c r="Q1465" s="137"/>
      <c r="R1465" s="137"/>
      <c r="S1465" s="135"/>
      <c r="T1465" s="135"/>
      <c r="U1465" s="136"/>
      <c r="V1465" s="136"/>
      <c r="W1465" s="136"/>
      <c r="X1465" s="116"/>
      <c r="Y1465" s="136"/>
    </row>
    <row r="1466" spans="1:25" ht="15.75" customHeight="1">
      <c r="A1466" s="116" t="s">
        <v>3654</v>
      </c>
      <c r="C1466" s="116"/>
      <c r="D1466" s="116"/>
      <c r="E1466" s="203" t="s">
        <v>1494</v>
      </c>
      <c r="F1466" s="121" t="s">
        <v>553</v>
      </c>
      <c r="G1466" s="121" t="s">
        <v>553</v>
      </c>
      <c r="H1466" s="116"/>
      <c r="I1466" s="116"/>
      <c r="J1466" s="116"/>
      <c r="K1466" s="116"/>
      <c r="Q1466" s="137"/>
      <c r="R1466" s="137"/>
      <c r="S1466" s="135"/>
      <c r="T1466" s="135"/>
      <c r="U1466" s="136"/>
      <c r="V1466" s="136"/>
      <c r="W1466" s="136"/>
      <c r="X1466" s="116"/>
      <c r="Y1466" s="136"/>
    </row>
    <row r="1467" spans="1:25" ht="15.75" customHeight="1">
      <c r="A1467" s="116" t="s">
        <v>3654</v>
      </c>
      <c r="C1467" s="116"/>
      <c r="D1467" s="116"/>
      <c r="E1467" s="203" t="s">
        <v>1495</v>
      </c>
      <c r="F1467" s="121" t="s">
        <v>553</v>
      </c>
      <c r="G1467" s="121" t="s">
        <v>553</v>
      </c>
      <c r="H1467" s="116"/>
      <c r="I1467" s="116"/>
      <c r="J1467" s="116"/>
      <c r="K1467" s="116"/>
      <c r="Q1467" s="137"/>
      <c r="R1467" s="137"/>
      <c r="S1467" s="135"/>
      <c r="T1467" s="135"/>
      <c r="U1467" s="136"/>
      <c r="V1467" s="136"/>
      <c r="W1467" s="136"/>
      <c r="X1467" s="116"/>
      <c r="Y1467" s="136"/>
    </row>
    <row r="1468" spans="1:25" ht="15.75" customHeight="1">
      <c r="A1468" s="116" t="s">
        <v>3654</v>
      </c>
      <c r="C1468" s="116"/>
      <c r="D1468" s="116"/>
      <c r="E1468" s="203" t="s">
        <v>1496</v>
      </c>
      <c r="F1468" s="121" t="s">
        <v>553</v>
      </c>
      <c r="G1468" s="121" t="s">
        <v>553</v>
      </c>
      <c r="H1468" s="116"/>
      <c r="I1468" s="116"/>
      <c r="J1468" s="116"/>
      <c r="K1468" s="116"/>
      <c r="Q1468" s="137"/>
      <c r="R1468" s="137"/>
      <c r="S1468" s="135"/>
      <c r="T1468" s="135"/>
      <c r="U1468" s="136"/>
      <c r="V1468" s="136"/>
      <c r="W1468" s="136"/>
      <c r="X1468" s="116"/>
      <c r="Y1468" s="136"/>
    </row>
    <row r="1469" spans="1:25" ht="15.75" customHeight="1">
      <c r="A1469" s="116" t="s">
        <v>3654</v>
      </c>
      <c r="C1469" s="116"/>
      <c r="D1469" s="116"/>
      <c r="E1469" s="203" t="s">
        <v>1497</v>
      </c>
      <c r="F1469" s="121" t="s">
        <v>553</v>
      </c>
      <c r="G1469" s="121" t="s">
        <v>553</v>
      </c>
      <c r="H1469" s="116"/>
      <c r="I1469" s="116"/>
      <c r="J1469" s="116"/>
      <c r="K1469" s="116"/>
      <c r="Q1469" s="137"/>
      <c r="R1469" s="137"/>
      <c r="S1469" s="135"/>
      <c r="T1469" s="135"/>
      <c r="U1469" s="136"/>
      <c r="V1469" s="136"/>
      <c r="W1469" s="136"/>
      <c r="X1469" s="116"/>
      <c r="Y1469" s="136"/>
    </row>
    <row r="1470" spans="1:25" ht="15.75" customHeight="1">
      <c r="A1470" s="116" t="s">
        <v>3654</v>
      </c>
      <c r="C1470" s="116"/>
      <c r="D1470" s="116"/>
      <c r="E1470" s="203" t="s">
        <v>1498</v>
      </c>
      <c r="F1470" s="121" t="s">
        <v>553</v>
      </c>
      <c r="G1470" s="121" t="s">
        <v>553</v>
      </c>
      <c r="H1470" s="116"/>
      <c r="I1470" s="116"/>
      <c r="J1470" s="116"/>
      <c r="K1470" s="116"/>
      <c r="Q1470" s="137"/>
      <c r="R1470" s="137"/>
      <c r="S1470" s="135"/>
      <c r="T1470" s="135"/>
      <c r="U1470" s="136"/>
      <c r="V1470" s="136"/>
      <c r="W1470" s="136"/>
      <c r="X1470" s="116"/>
      <c r="Y1470" s="136"/>
    </row>
    <row r="1471" spans="1:25" ht="15.75" customHeight="1">
      <c r="A1471" s="116" t="s">
        <v>3654</v>
      </c>
      <c r="C1471" s="116"/>
      <c r="D1471" s="116"/>
      <c r="E1471" s="203" t="s">
        <v>1499</v>
      </c>
      <c r="F1471" s="121" t="s">
        <v>553</v>
      </c>
      <c r="G1471" s="121" t="s">
        <v>553</v>
      </c>
      <c r="H1471" s="116"/>
      <c r="I1471" s="116"/>
      <c r="J1471" s="116"/>
      <c r="K1471" s="116"/>
      <c r="Q1471" s="137"/>
      <c r="R1471" s="137"/>
      <c r="S1471" s="135"/>
      <c r="T1471" s="135"/>
      <c r="U1471" s="136"/>
      <c r="V1471" s="136"/>
      <c r="W1471" s="136"/>
      <c r="X1471" s="116"/>
      <c r="Y1471" s="136"/>
    </row>
    <row r="1472" spans="1:25" ht="15.75" customHeight="1">
      <c r="A1472" s="116" t="s">
        <v>3654</v>
      </c>
      <c r="C1472" s="116"/>
      <c r="D1472" s="116"/>
      <c r="E1472" s="203" t="s">
        <v>1500</v>
      </c>
      <c r="F1472" s="121" t="s">
        <v>553</v>
      </c>
      <c r="G1472" s="121" t="s">
        <v>553</v>
      </c>
      <c r="H1472" s="116"/>
      <c r="I1472" s="116"/>
      <c r="J1472" s="116"/>
      <c r="K1472" s="116"/>
      <c r="Q1472" s="137"/>
      <c r="R1472" s="137"/>
      <c r="S1472" s="135"/>
      <c r="T1472" s="135"/>
      <c r="U1472" s="136"/>
      <c r="V1472" s="136"/>
      <c r="W1472" s="136"/>
      <c r="X1472" s="116"/>
      <c r="Y1472" s="136"/>
    </row>
    <row r="1473" spans="1:25" ht="15.75" customHeight="1">
      <c r="A1473" s="116" t="s">
        <v>3654</v>
      </c>
      <c r="C1473" s="116"/>
      <c r="D1473" s="116"/>
      <c r="E1473" s="203" t="s">
        <v>1501</v>
      </c>
      <c r="F1473" s="121" t="s">
        <v>553</v>
      </c>
      <c r="G1473" s="121" t="s">
        <v>553</v>
      </c>
      <c r="H1473" s="116"/>
      <c r="I1473" s="116"/>
      <c r="J1473" s="116"/>
      <c r="K1473" s="116"/>
      <c r="Q1473" s="137"/>
      <c r="R1473" s="137"/>
      <c r="S1473" s="135"/>
      <c r="T1473" s="135"/>
      <c r="U1473" s="136"/>
      <c r="V1473" s="136"/>
      <c r="W1473" s="136"/>
      <c r="X1473" s="116"/>
      <c r="Y1473" s="136"/>
    </row>
    <row r="1474" spans="1:25" ht="15.75" customHeight="1">
      <c r="A1474" s="116" t="s">
        <v>3654</v>
      </c>
      <c r="C1474" s="116"/>
      <c r="D1474" s="116"/>
      <c r="E1474" s="203" t="s">
        <v>1502</v>
      </c>
      <c r="F1474" s="121" t="s">
        <v>553</v>
      </c>
      <c r="G1474" s="121" t="s">
        <v>553</v>
      </c>
      <c r="H1474" s="116"/>
      <c r="I1474" s="116"/>
      <c r="J1474" s="116"/>
      <c r="K1474" s="116"/>
      <c r="Q1474" s="137"/>
      <c r="R1474" s="137"/>
      <c r="S1474" s="135"/>
      <c r="T1474" s="135"/>
      <c r="U1474" s="136"/>
      <c r="V1474" s="136"/>
      <c r="W1474" s="136"/>
      <c r="X1474" s="116"/>
      <c r="Y1474" s="136"/>
    </row>
    <row r="1475" spans="1:25" ht="15.75" customHeight="1">
      <c r="A1475" s="116" t="s">
        <v>3654</v>
      </c>
      <c r="C1475" s="116"/>
      <c r="D1475" s="116"/>
      <c r="E1475" s="203" t="s">
        <v>1503</v>
      </c>
      <c r="F1475" s="121" t="s">
        <v>553</v>
      </c>
      <c r="G1475" s="121" t="s">
        <v>553</v>
      </c>
      <c r="H1475" s="116"/>
      <c r="I1475" s="116"/>
      <c r="J1475" s="116"/>
      <c r="K1475" s="116"/>
      <c r="Q1475" s="137"/>
      <c r="R1475" s="137"/>
      <c r="S1475" s="135"/>
      <c r="T1475" s="135"/>
      <c r="U1475" s="136"/>
      <c r="V1475" s="136"/>
      <c r="W1475" s="136"/>
      <c r="X1475" s="116"/>
      <c r="Y1475" s="136"/>
    </row>
    <row r="1476" spans="1:25" ht="15.75" customHeight="1">
      <c r="A1476" s="116" t="s">
        <v>3654</v>
      </c>
      <c r="C1476" s="116"/>
      <c r="D1476" s="116"/>
      <c r="E1476" s="203" t="s">
        <v>1504</v>
      </c>
      <c r="F1476" s="121" t="s">
        <v>553</v>
      </c>
      <c r="G1476" s="121" t="s">
        <v>553</v>
      </c>
      <c r="H1476" s="116"/>
      <c r="I1476" s="116"/>
      <c r="J1476" s="116"/>
      <c r="K1476" s="116"/>
      <c r="Q1476" s="137"/>
      <c r="R1476" s="137"/>
      <c r="S1476" s="135"/>
      <c r="T1476" s="135"/>
      <c r="U1476" s="136"/>
      <c r="V1476" s="136"/>
      <c r="W1476" s="136"/>
      <c r="X1476" s="116"/>
      <c r="Y1476" s="136"/>
    </row>
    <row r="1477" spans="1:25" ht="15.75" customHeight="1">
      <c r="A1477" s="116" t="s">
        <v>3654</v>
      </c>
      <c r="C1477" s="116"/>
      <c r="D1477" s="116"/>
      <c r="E1477" s="203" t="s">
        <v>1505</v>
      </c>
      <c r="F1477" s="121" t="s">
        <v>553</v>
      </c>
      <c r="G1477" s="121" t="s">
        <v>553</v>
      </c>
      <c r="H1477" s="116"/>
      <c r="I1477" s="116"/>
      <c r="J1477" s="116"/>
      <c r="K1477" s="116"/>
      <c r="Q1477" s="137"/>
      <c r="R1477" s="137"/>
      <c r="S1477" s="135"/>
      <c r="T1477" s="135"/>
      <c r="U1477" s="136"/>
      <c r="V1477" s="136"/>
      <c r="W1477" s="136"/>
      <c r="X1477" s="116"/>
      <c r="Y1477" s="136"/>
    </row>
    <row r="1478" spans="1:25" ht="15.75" customHeight="1">
      <c r="A1478" s="116" t="s">
        <v>3654</v>
      </c>
      <c r="C1478" s="116"/>
      <c r="D1478" s="116"/>
      <c r="E1478" s="203" t="s">
        <v>1506</v>
      </c>
      <c r="F1478" s="121" t="s">
        <v>553</v>
      </c>
      <c r="G1478" s="121" t="s">
        <v>553</v>
      </c>
      <c r="H1478" s="116"/>
      <c r="I1478" s="116"/>
      <c r="J1478" s="116"/>
      <c r="K1478" s="116"/>
      <c r="Q1478" s="137"/>
      <c r="R1478" s="137"/>
      <c r="S1478" s="135"/>
      <c r="T1478" s="135"/>
      <c r="U1478" s="136"/>
      <c r="V1478" s="136"/>
      <c r="W1478" s="136"/>
      <c r="X1478" s="116"/>
      <c r="Y1478" s="136"/>
    </row>
    <row r="1479" spans="1:25" ht="15.75" customHeight="1">
      <c r="A1479" s="116" t="s">
        <v>3654</v>
      </c>
      <c r="C1479" s="116"/>
      <c r="D1479" s="116"/>
      <c r="E1479" s="203" t="s">
        <v>1507</v>
      </c>
      <c r="F1479" s="121" t="s">
        <v>553</v>
      </c>
      <c r="G1479" s="121" t="s">
        <v>553</v>
      </c>
      <c r="H1479" s="116"/>
      <c r="I1479" s="116"/>
      <c r="J1479" s="116"/>
      <c r="K1479" s="116"/>
      <c r="Q1479" s="137"/>
      <c r="R1479" s="137"/>
      <c r="S1479" s="135"/>
      <c r="T1479" s="135"/>
      <c r="U1479" s="136"/>
      <c r="V1479" s="136"/>
      <c r="W1479" s="136"/>
      <c r="X1479" s="116"/>
      <c r="Y1479" s="136"/>
    </row>
    <row r="1480" spans="1:25" ht="15.75" customHeight="1">
      <c r="A1480" s="116" t="s">
        <v>3654</v>
      </c>
      <c r="C1480" s="116"/>
      <c r="D1480" s="116"/>
      <c r="E1480" s="203" t="s">
        <v>1508</v>
      </c>
      <c r="F1480" s="121" t="s">
        <v>553</v>
      </c>
      <c r="G1480" s="121" t="s">
        <v>553</v>
      </c>
      <c r="H1480" s="116"/>
      <c r="I1480" s="116"/>
      <c r="J1480" s="116"/>
      <c r="K1480" s="116"/>
      <c r="Q1480" s="137"/>
      <c r="R1480" s="137"/>
      <c r="S1480" s="135"/>
      <c r="T1480" s="135"/>
      <c r="U1480" s="136"/>
      <c r="V1480" s="136"/>
      <c r="W1480" s="136"/>
      <c r="X1480" s="116"/>
      <c r="Y1480" s="136"/>
    </row>
    <row r="1481" spans="1:25" ht="15.75" customHeight="1">
      <c r="A1481" s="116" t="s">
        <v>3654</v>
      </c>
      <c r="C1481" s="116"/>
      <c r="D1481" s="116"/>
      <c r="E1481" s="203" t="s">
        <v>1509</v>
      </c>
      <c r="F1481" s="121" t="s">
        <v>553</v>
      </c>
      <c r="G1481" s="121" t="s">
        <v>553</v>
      </c>
      <c r="H1481" s="116"/>
      <c r="I1481" s="116"/>
      <c r="J1481" s="116"/>
      <c r="K1481" s="116"/>
      <c r="Q1481" s="137"/>
      <c r="R1481" s="137"/>
      <c r="S1481" s="135"/>
      <c r="T1481" s="135"/>
      <c r="U1481" s="136"/>
      <c r="V1481" s="136"/>
      <c r="W1481" s="136"/>
      <c r="X1481" s="116"/>
      <c r="Y1481" s="136"/>
    </row>
    <row r="1482" spans="1:25" ht="15.75" customHeight="1">
      <c r="A1482" s="116" t="s">
        <v>3654</v>
      </c>
      <c r="C1482" s="116"/>
      <c r="D1482" s="116"/>
      <c r="E1482" s="203" t="s">
        <v>1510</v>
      </c>
      <c r="F1482" s="121" t="s">
        <v>553</v>
      </c>
      <c r="G1482" s="121" t="s">
        <v>553</v>
      </c>
      <c r="H1482" s="116"/>
      <c r="I1482" s="116"/>
      <c r="J1482" s="116"/>
      <c r="K1482" s="116"/>
      <c r="Q1482" s="137"/>
      <c r="R1482" s="137"/>
      <c r="S1482" s="135"/>
      <c r="T1482" s="135"/>
      <c r="U1482" s="136"/>
      <c r="V1482" s="136"/>
      <c r="W1482" s="136"/>
      <c r="X1482" s="116"/>
      <c r="Y1482" s="136"/>
    </row>
    <row r="1483" spans="1:25" ht="15.75" customHeight="1">
      <c r="A1483" s="116" t="s">
        <v>3654</v>
      </c>
      <c r="C1483" s="116"/>
      <c r="D1483" s="116"/>
      <c r="E1483" s="203" t="s">
        <v>1511</v>
      </c>
      <c r="F1483" s="121" t="s">
        <v>553</v>
      </c>
      <c r="G1483" s="121" t="s">
        <v>553</v>
      </c>
      <c r="H1483" s="116"/>
      <c r="I1483" s="116"/>
      <c r="J1483" s="116"/>
      <c r="K1483" s="116"/>
      <c r="Q1483" s="137"/>
      <c r="R1483" s="137"/>
      <c r="S1483" s="135"/>
      <c r="T1483" s="135"/>
      <c r="U1483" s="136"/>
      <c r="V1483" s="136"/>
      <c r="W1483" s="136"/>
      <c r="X1483" s="116"/>
      <c r="Y1483" s="136"/>
    </row>
    <row r="1484" spans="1:25" ht="15.75" customHeight="1">
      <c r="A1484" s="116" t="s">
        <v>3654</v>
      </c>
      <c r="C1484" s="116"/>
      <c r="D1484" s="116"/>
      <c r="E1484" s="203" t="s">
        <v>1512</v>
      </c>
      <c r="F1484" s="121" t="s">
        <v>553</v>
      </c>
      <c r="G1484" s="121" t="s">
        <v>553</v>
      </c>
      <c r="H1484" s="116"/>
      <c r="I1484" s="116"/>
      <c r="J1484" s="116"/>
      <c r="K1484" s="116"/>
      <c r="Q1484" s="137"/>
      <c r="R1484" s="137"/>
      <c r="S1484" s="135"/>
      <c r="T1484" s="135"/>
      <c r="U1484" s="136"/>
      <c r="V1484" s="136"/>
      <c r="W1484" s="136"/>
      <c r="X1484" s="116"/>
      <c r="Y1484" s="136"/>
    </row>
    <row r="1485" spans="1:25" ht="15.75" customHeight="1">
      <c r="A1485" s="116" t="s">
        <v>3654</v>
      </c>
      <c r="C1485" s="116"/>
      <c r="D1485" s="116"/>
      <c r="E1485" s="203" t="s">
        <v>1513</v>
      </c>
      <c r="F1485" s="121" t="s">
        <v>553</v>
      </c>
      <c r="G1485" s="121" t="s">
        <v>553</v>
      </c>
      <c r="H1485" s="116"/>
      <c r="I1485" s="116"/>
      <c r="J1485" s="116"/>
      <c r="K1485" s="116"/>
      <c r="Q1485" s="137"/>
      <c r="R1485" s="137"/>
      <c r="S1485" s="135"/>
      <c r="T1485" s="135"/>
      <c r="U1485" s="136"/>
      <c r="V1485" s="136"/>
      <c r="W1485" s="136"/>
      <c r="X1485" s="116"/>
      <c r="Y1485" s="136"/>
    </row>
    <row r="1486" spans="1:25" ht="15.75" customHeight="1">
      <c r="A1486" s="116" t="s">
        <v>3654</v>
      </c>
      <c r="C1486" s="116"/>
      <c r="D1486" s="116"/>
      <c r="E1486" s="203" t="s">
        <v>1514</v>
      </c>
      <c r="F1486" s="121" t="s">
        <v>553</v>
      </c>
      <c r="G1486" s="121" t="s">
        <v>553</v>
      </c>
      <c r="H1486" s="116"/>
      <c r="I1486" s="116"/>
      <c r="J1486" s="116"/>
      <c r="K1486" s="116"/>
      <c r="Q1486" s="137"/>
      <c r="R1486" s="137"/>
      <c r="S1486" s="135"/>
      <c r="T1486" s="135"/>
      <c r="U1486" s="136"/>
      <c r="V1486" s="136"/>
      <c r="W1486" s="136"/>
      <c r="X1486" s="116"/>
      <c r="Y1486" s="136"/>
    </row>
    <row r="1487" spans="1:25" ht="15.75" customHeight="1">
      <c r="A1487" s="116" t="s">
        <v>3654</v>
      </c>
      <c r="C1487" s="116"/>
      <c r="D1487" s="116"/>
      <c r="E1487" s="203" t="s">
        <v>1515</v>
      </c>
      <c r="F1487" s="121" t="s">
        <v>553</v>
      </c>
      <c r="G1487" s="121" t="s">
        <v>553</v>
      </c>
      <c r="H1487" s="116"/>
      <c r="I1487" s="116"/>
      <c r="J1487" s="116"/>
      <c r="K1487" s="116"/>
      <c r="Q1487" s="137"/>
      <c r="R1487" s="137"/>
      <c r="S1487" s="135"/>
      <c r="T1487" s="135"/>
      <c r="U1487" s="136"/>
      <c r="V1487" s="136"/>
      <c r="W1487" s="136"/>
      <c r="X1487" s="116"/>
      <c r="Y1487" s="136"/>
    </row>
    <row r="1488" spans="1:25" ht="15.75" customHeight="1">
      <c r="A1488" s="116" t="s">
        <v>3654</v>
      </c>
      <c r="C1488" s="116"/>
      <c r="D1488" s="116"/>
      <c r="E1488" s="203" t="s">
        <v>1516</v>
      </c>
      <c r="F1488" s="121" t="s">
        <v>553</v>
      </c>
      <c r="G1488" s="121" t="s">
        <v>553</v>
      </c>
      <c r="H1488" s="116"/>
      <c r="I1488" s="116"/>
      <c r="J1488" s="116"/>
      <c r="K1488" s="116"/>
      <c r="Q1488" s="137"/>
      <c r="R1488" s="137"/>
      <c r="S1488" s="135"/>
      <c r="T1488" s="135"/>
      <c r="U1488" s="136"/>
      <c r="V1488" s="136"/>
      <c r="W1488" s="136"/>
      <c r="X1488" s="116"/>
      <c r="Y1488" s="136"/>
    </row>
    <row r="1489" spans="1:25" ht="15.75" customHeight="1">
      <c r="A1489" s="116" t="s">
        <v>3655</v>
      </c>
      <c r="C1489" s="116"/>
      <c r="D1489" s="116"/>
      <c r="E1489" s="203" t="s">
        <v>1517</v>
      </c>
      <c r="F1489" s="121" t="s">
        <v>553</v>
      </c>
      <c r="G1489" s="121" t="s">
        <v>553</v>
      </c>
      <c r="H1489" s="116"/>
      <c r="I1489" s="116"/>
      <c r="J1489" s="116"/>
      <c r="K1489" s="116"/>
      <c r="Q1489" s="137"/>
      <c r="R1489" s="137"/>
      <c r="S1489" s="135"/>
      <c r="T1489" s="135"/>
      <c r="U1489" s="136"/>
      <c r="V1489" s="136"/>
      <c r="W1489" s="136"/>
      <c r="X1489" s="116"/>
      <c r="Y1489" s="136"/>
    </row>
    <row r="1490" spans="1:25" ht="15.75" customHeight="1">
      <c r="A1490" s="116" t="s">
        <v>3655</v>
      </c>
      <c r="C1490" s="116"/>
      <c r="D1490" s="116"/>
      <c r="E1490" s="203" t="s">
        <v>1518</v>
      </c>
      <c r="F1490" s="121" t="s">
        <v>553</v>
      </c>
      <c r="G1490" s="121" t="s">
        <v>553</v>
      </c>
      <c r="H1490" s="116"/>
      <c r="I1490" s="116"/>
      <c r="J1490" s="116"/>
      <c r="K1490" s="116"/>
      <c r="Q1490" s="137"/>
      <c r="R1490" s="137"/>
      <c r="S1490" s="135"/>
      <c r="T1490" s="135"/>
      <c r="U1490" s="136"/>
      <c r="V1490" s="136"/>
      <c r="W1490" s="136"/>
      <c r="X1490" s="116"/>
      <c r="Y1490" s="136"/>
    </row>
    <row r="1491" spans="1:25" ht="15.75" customHeight="1">
      <c r="A1491" s="116" t="s">
        <v>3655</v>
      </c>
      <c r="C1491" s="116"/>
      <c r="D1491" s="116"/>
      <c r="E1491" s="203" t="s">
        <v>1519</v>
      </c>
      <c r="F1491" s="121" t="s">
        <v>553</v>
      </c>
      <c r="G1491" s="121" t="s">
        <v>553</v>
      </c>
      <c r="H1491" s="116"/>
      <c r="I1491" s="116"/>
      <c r="J1491" s="116"/>
      <c r="K1491" s="116"/>
      <c r="Q1491" s="137"/>
      <c r="R1491" s="137"/>
      <c r="S1491" s="135"/>
      <c r="T1491" s="135"/>
      <c r="U1491" s="136"/>
      <c r="V1491" s="136"/>
      <c r="W1491" s="136"/>
      <c r="X1491" s="116"/>
      <c r="Y1491" s="136"/>
    </row>
    <row r="1492" spans="1:25" ht="15.75" customHeight="1">
      <c r="A1492" s="116" t="s">
        <v>3655</v>
      </c>
      <c r="C1492" s="116"/>
      <c r="D1492" s="116"/>
      <c r="E1492" s="203" t="s">
        <v>1520</v>
      </c>
      <c r="F1492" s="121" t="s">
        <v>553</v>
      </c>
      <c r="G1492" s="121" t="s">
        <v>553</v>
      </c>
      <c r="H1492" s="116"/>
      <c r="I1492" s="116"/>
      <c r="J1492" s="116"/>
      <c r="K1492" s="116"/>
      <c r="Q1492" s="137"/>
      <c r="R1492" s="137"/>
      <c r="S1492" s="135"/>
      <c r="T1492" s="135"/>
      <c r="U1492" s="136"/>
      <c r="V1492" s="136"/>
      <c r="W1492" s="136"/>
      <c r="X1492" s="116"/>
      <c r="Y1492" s="136"/>
    </row>
    <row r="1493" spans="1:25" ht="15.75" customHeight="1">
      <c r="A1493" s="116" t="s">
        <v>3655</v>
      </c>
      <c r="C1493" s="116"/>
      <c r="D1493" s="116"/>
      <c r="E1493" s="203" t="s">
        <v>1521</v>
      </c>
      <c r="F1493" s="121" t="s">
        <v>553</v>
      </c>
      <c r="G1493" s="121" t="s">
        <v>553</v>
      </c>
      <c r="H1493" s="116"/>
      <c r="I1493" s="116"/>
      <c r="J1493" s="116"/>
      <c r="K1493" s="116"/>
      <c r="Q1493" s="137"/>
      <c r="R1493" s="137"/>
      <c r="S1493" s="135"/>
      <c r="T1493" s="135"/>
      <c r="U1493" s="136"/>
      <c r="V1493" s="136"/>
      <c r="W1493" s="136"/>
      <c r="X1493" s="116"/>
      <c r="Y1493" s="136"/>
    </row>
    <row r="1494" spans="1:25" ht="15.75" customHeight="1">
      <c r="A1494" s="116" t="s">
        <v>3655</v>
      </c>
      <c r="C1494" s="116"/>
      <c r="D1494" s="116"/>
      <c r="E1494" s="203" t="s">
        <v>1522</v>
      </c>
      <c r="F1494" s="121" t="s">
        <v>553</v>
      </c>
      <c r="G1494" s="121" t="s">
        <v>553</v>
      </c>
      <c r="H1494" s="116"/>
      <c r="I1494" s="116"/>
      <c r="J1494" s="116"/>
      <c r="K1494" s="116"/>
      <c r="Q1494" s="137"/>
      <c r="R1494" s="137"/>
      <c r="S1494" s="135"/>
      <c r="T1494" s="135"/>
      <c r="U1494" s="136"/>
      <c r="V1494" s="136"/>
      <c r="W1494" s="136"/>
      <c r="X1494" s="116"/>
      <c r="Y1494" s="136"/>
    </row>
    <row r="1495" spans="1:25" ht="15.75" customHeight="1">
      <c r="A1495" s="116" t="s">
        <v>3655</v>
      </c>
      <c r="C1495" s="116"/>
      <c r="D1495" s="116"/>
      <c r="E1495" s="203" t="s">
        <v>1523</v>
      </c>
      <c r="F1495" s="121" t="s">
        <v>553</v>
      </c>
      <c r="G1495" s="121" t="s">
        <v>553</v>
      </c>
      <c r="H1495" s="116"/>
      <c r="I1495" s="116"/>
      <c r="J1495" s="116"/>
      <c r="K1495" s="116"/>
      <c r="Q1495" s="137"/>
      <c r="R1495" s="137"/>
      <c r="S1495" s="135"/>
      <c r="T1495" s="135"/>
      <c r="U1495" s="136"/>
      <c r="V1495" s="136"/>
      <c r="W1495" s="136"/>
      <c r="X1495" s="116"/>
      <c r="Y1495" s="136"/>
    </row>
    <row r="1496" spans="1:25" ht="15.75" customHeight="1">
      <c r="A1496" s="116" t="s">
        <v>3655</v>
      </c>
      <c r="C1496" s="116"/>
      <c r="D1496" s="116"/>
      <c r="E1496" s="203" t="s">
        <v>1524</v>
      </c>
      <c r="F1496" s="121" t="s">
        <v>553</v>
      </c>
      <c r="G1496" s="121" t="s">
        <v>553</v>
      </c>
      <c r="H1496" s="116"/>
      <c r="I1496" s="116"/>
      <c r="J1496" s="116"/>
      <c r="K1496" s="116"/>
      <c r="Q1496" s="137"/>
      <c r="R1496" s="137"/>
      <c r="S1496" s="135"/>
      <c r="T1496" s="135"/>
      <c r="U1496" s="136"/>
      <c r="V1496" s="136"/>
      <c r="W1496" s="136"/>
      <c r="X1496" s="116"/>
      <c r="Y1496" s="136"/>
    </row>
    <row r="1497" spans="1:25" ht="15.75" customHeight="1">
      <c r="A1497" s="116" t="s">
        <v>3655</v>
      </c>
      <c r="C1497" s="116"/>
      <c r="D1497" s="116"/>
      <c r="E1497" s="203" t="s">
        <v>1525</v>
      </c>
      <c r="F1497" s="121" t="s">
        <v>553</v>
      </c>
      <c r="G1497" s="121" t="s">
        <v>553</v>
      </c>
      <c r="H1497" s="116"/>
      <c r="I1497" s="116"/>
      <c r="J1497" s="116"/>
      <c r="K1497" s="116"/>
      <c r="Q1497" s="137"/>
      <c r="R1497" s="137"/>
      <c r="S1497" s="135"/>
      <c r="T1497" s="135"/>
      <c r="U1497" s="136"/>
      <c r="V1497" s="136"/>
      <c r="W1497" s="136"/>
      <c r="X1497" s="116"/>
      <c r="Y1497" s="136"/>
    </row>
    <row r="1498" spans="1:25" ht="15.75" customHeight="1">
      <c r="A1498" s="116" t="s">
        <v>3655</v>
      </c>
      <c r="C1498" s="116"/>
      <c r="D1498" s="116"/>
      <c r="E1498" s="203" t="s">
        <v>1526</v>
      </c>
      <c r="F1498" s="121" t="s">
        <v>553</v>
      </c>
      <c r="G1498" s="121" t="s">
        <v>553</v>
      </c>
      <c r="H1498" s="116"/>
      <c r="I1498" s="116"/>
      <c r="J1498" s="116"/>
      <c r="K1498" s="116"/>
      <c r="Q1498" s="137"/>
      <c r="R1498" s="137"/>
      <c r="S1498" s="135"/>
      <c r="T1498" s="135"/>
      <c r="U1498" s="136"/>
      <c r="V1498" s="136"/>
      <c r="W1498" s="136"/>
      <c r="X1498" s="116"/>
      <c r="Y1498" s="136"/>
    </row>
    <row r="1499" spans="1:25" ht="15.75" customHeight="1">
      <c r="A1499" s="116" t="s">
        <v>3655</v>
      </c>
      <c r="C1499" s="116"/>
      <c r="D1499" s="116"/>
      <c r="E1499" s="203" t="s">
        <v>1527</v>
      </c>
      <c r="F1499" s="121" t="s">
        <v>553</v>
      </c>
      <c r="G1499" s="121" t="s">
        <v>553</v>
      </c>
      <c r="H1499" s="116"/>
      <c r="I1499" s="116"/>
      <c r="J1499" s="116"/>
      <c r="K1499" s="116"/>
      <c r="Q1499" s="137"/>
      <c r="R1499" s="137"/>
      <c r="S1499" s="135"/>
      <c r="T1499" s="135"/>
      <c r="U1499" s="136"/>
      <c r="V1499" s="136"/>
      <c r="W1499" s="136"/>
      <c r="X1499" s="116"/>
      <c r="Y1499" s="136"/>
    </row>
    <row r="1500" spans="1:25" ht="15.75" customHeight="1">
      <c r="A1500" s="116" t="s">
        <v>3655</v>
      </c>
      <c r="C1500" s="116"/>
      <c r="D1500" s="116"/>
      <c r="E1500" s="203" t="s">
        <v>1528</v>
      </c>
      <c r="F1500" s="121" t="s">
        <v>553</v>
      </c>
      <c r="G1500" s="121" t="s">
        <v>553</v>
      </c>
      <c r="H1500" s="116"/>
      <c r="I1500" s="116"/>
      <c r="J1500" s="116"/>
      <c r="K1500" s="116"/>
      <c r="Q1500" s="137"/>
      <c r="R1500" s="137"/>
      <c r="S1500" s="135"/>
      <c r="T1500" s="135"/>
      <c r="U1500" s="136"/>
      <c r="V1500" s="136"/>
      <c r="W1500" s="136"/>
      <c r="X1500" s="116"/>
      <c r="Y1500" s="136"/>
    </row>
    <row r="1501" spans="1:25" ht="15.75" customHeight="1">
      <c r="A1501" s="116" t="s">
        <v>3655</v>
      </c>
      <c r="C1501" s="116"/>
      <c r="D1501" s="116"/>
      <c r="E1501" s="203" t="s">
        <v>1529</v>
      </c>
      <c r="F1501" s="121" t="s">
        <v>553</v>
      </c>
      <c r="G1501" s="121" t="s">
        <v>553</v>
      </c>
      <c r="H1501" s="116"/>
      <c r="I1501" s="116"/>
      <c r="J1501" s="116"/>
      <c r="K1501" s="116"/>
      <c r="Q1501" s="137"/>
      <c r="R1501" s="137"/>
      <c r="S1501" s="135"/>
      <c r="T1501" s="135"/>
      <c r="U1501" s="136"/>
      <c r="V1501" s="136"/>
      <c r="W1501" s="136"/>
      <c r="X1501" s="116"/>
      <c r="Y1501" s="136"/>
    </row>
    <row r="1502" spans="1:25" ht="15.75" customHeight="1">
      <c r="A1502" s="116" t="s">
        <v>3655</v>
      </c>
      <c r="C1502" s="116"/>
      <c r="D1502" s="116"/>
      <c r="E1502" s="203" t="s">
        <v>1530</v>
      </c>
      <c r="F1502" s="121" t="s">
        <v>553</v>
      </c>
      <c r="G1502" s="121" t="s">
        <v>553</v>
      </c>
      <c r="H1502" s="116"/>
      <c r="I1502" s="116"/>
      <c r="J1502" s="116"/>
      <c r="K1502" s="116"/>
      <c r="Q1502" s="137"/>
      <c r="R1502" s="137"/>
      <c r="S1502" s="135"/>
      <c r="T1502" s="135"/>
      <c r="U1502" s="136"/>
      <c r="V1502" s="136"/>
      <c r="W1502" s="136"/>
      <c r="X1502" s="116"/>
      <c r="Y1502" s="136"/>
    </row>
    <row r="1503" spans="1:25" ht="15.75" customHeight="1">
      <c r="A1503" s="116" t="s">
        <v>3655</v>
      </c>
      <c r="C1503" s="116"/>
      <c r="D1503" s="116"/>
      <c r="E1503" s="203" t="s">
        <v>1531</v>
      </c>
      <c r="F1503" s="121" t="s">
        <v>553</v>
      </c>
      <c r="G1503" s="121" t="s">
        <v>553</v>
      </c>
      <c r="H1503" s="116"/>
      <c r="I1503" s="116"/>
      <c r="J1503" s="116"/>
      <c r="K1503" s="116"/>
      <c r="Q1503" s="137"/>
      <c r="R1503" s="137"/>
      <c r="S1503" s="135"/>
      <c r="T1503" s="135"/>
      <c r="U1503" s="136"/>
      <c r="V1503" s="136"/>
      <c r="W1503" s="136"/>
      <c r="X1503" s="116"/>
      <c r="Y1503" s="136"/>
    </row>
    <row r="1504" spans="1:25" ht="15.75" customHeight="1">
      <c r="A1504" s="116" t="s">
        <v>3655</v>
      </c>
      <c r="C1504" s="116"/>
      <c r="D1504" s="116"/>
      <c r="E1504" s="203" t="s">
        <v>1532</v>
      </c>
      <c r="F1504" s="121" t="s">
        <v>553</v>
      </c>
      <c r="G1504" s="121" t="s">
        <v>553</v>
      </c>
      <c r="H1504" s="116"/>
      <c r="I1504" s="116"/>
      <c r="J1504" s="116"/>
      <c r="K1504" s="116"/>
      <c r="Q1504" s="137"/>
      <c r="R1504" s="137"/>
      <c r="S1504" s="135"/>
      <c r="T1504" s="135"/>
      <c r="U1504" s="136"/>
      <c r="V1504" s="136"/>
      <c r="W1504" s="136"/>
      <c r="X1504" s="116"/>
      <c r="Y1504" s="136"/>
    </row>
    <row r="1505" spans="1:25" ht="15.75" customHeight="1">
      <c r="A1505" s="116" t="s">
        <v>3655</v>
      </c>
      <c r="C1505" s="116"/>
      <c r="D1505" s="116"/>
      <c r="E1505" s="203" t="s">
        <v>1533</v>
      </c>
      <c r="F1505" s="121" t="s">
        <v>553</v>
      </c>
      <c r="G1505" s="121" t="s">
        <v>553</v>
      </c>
      <c r="H1505" s="116"/>
      <c r="I1505" s="116"/>
      <c r="J1505" s="116"/>
      <c r="K1505" s="116"/>
      <c r="Q1505" s="137"/>
      <c r="R1505" s="137"/>
      <c r="S1505" s="135"/>
      <c r="T1505" s="135"/>
      <c r="U1505" s="136"/>
      <c r="V1505" s="136"/>
      <c r="W1505" s="136"/>
      <c r="X1505" s="116"/>
      <c r="Y1505" s="136"/>
    </row>
    <row r="1506" spans="1:25" ht="15.75" customHeight="1">
      <c r="A1506" s="116" t="s">
        <v>3655</v>
      </c>
      <c r="C1506" s="116"/>
      <c r="D1506" s="116"/>
      <c r="E1506" s="203" t="s">
        <v>1534</v>
      </c>
      <c r="F1506" s="121" t="s">
        <v>553</v>
      </c>
      <c r="G1506" s="121" t="s">
        <v>553</v>
      </c>
      <c r="H1506" s="116"/>
      <c r="I1506" s="116"/>
      <c r="J1506" s="116"/>
      <c r="K1506" s="116"/>
      <c r="Q1506" s="137"/>
      <c r="R1506" s="137"/>
      <c r="S1506" s="135"/>
      <c r="T1506" s="135"/>
      <c r="U1506" s="136"/>
      <c r="V1506" s="136"/>
      <c r="W1506" s="136"/>
      <c r="X1506" s="116"/>
      <c r="Y1506" s="136"/>
    </row>
    <row r="1507" spans="1:25" ht="15.75" customHeight="1">
      <c r="A1507" s="116" t="s">
        <v>3655</v>
      </c>
      <c r="C1507" s="116"/>
      <c r="D1507" s="116"/>
      <c r="E1507" s="203" t="s">
        <v>1535</v>
      </c>
      <c r="F1507" s="121" t="s">
        <v>553</v>
      </c>
      <c r="G1507" s="121" t="s">
        <v>553</v>
      </c>
      <c r="H1507" s="116"/>
      <c r="I1507" s="116"/>
      <c r="J1507" s="116"/>
      <c r="K1507" s="116"/>
      <c r="Q1507" s="137"/>
      <c r="R1507" s="137"/>
      <c r="S1507" s="135"/>
      <c r="T1507" s="135"/>
      <c r="U1507" s="136"/>
      <c r="V1507" s="136"/>
      <c r="W1507" s="136"/>
      <c r="X1507" s="116"/>
      <c r="Y1507" s="136"/>
    </row>
    <row r="1508" spans="1:25" ht="15.75" customHeight="1">
      <c r="A1508" s="116" t="s">
        <v>3655</v>
      </c>
      <c r="C1508" s="116"/>
      <c r="D1508" s="116"/>
      <c r="E1508" s="203" t="s">
        <v>1536</v>
      </c>
      <c r="F1508" s="121" t="s">
        <v>553</v>
      </c>
      <c r="G1508" s="121" t="s">
        <v>553</v>
      </c>
      <c r="H1508" s="116"/>
      <c r="I1508" s="116"/>
      <c r="J1508" s="116"/>
      <c r="K1508" s="116"/>
      <c r="Q1508" s="137"/>
      <c r="R1508" s="137"/>
      <c r="S1508" s="135"/>
      <c r="T1508" s="135"/>
      <c r="U1508" s="136"/>
      <c r="V1508" s="136"/>
      <c r="W1508" s="136"/>
      <c r="X1508" s="116"/>
      <c r="Y1508" s="136"/>
    </row>
    <row r="1509" spans="1:25" ht="15.75" customHeight="1">
      <c r="A1509" s="116" t="s">
        <v>3655</v>
      </c>
      <c r="C1509" s="116"/>
      <c r="D1509" s="116"/>
      <c r="E1509" s="203" t="s">
        <v>1537</v>
      </c>
      <c r="F1509" s="121" t="s">
        <v>553</v>
      </c>
      <c r="G1509" s="121" t="s">
        <v>553</v>
      </c>
      <c r="H1509" s="116"/>
      <c r="I1509" s="116"/>
      <c r="J1509" s="116"/>
      <c r="K1509" s="116"/>
      <c r="Q1509" s="137"/>
      <c r="R1509" s="137"/>
      <c r="S1509" s="135"/>
      <c r="T1509" s="135"/>
      <c r="U1509" s="136"/>
      <c r="V1509" s="136"/>
      <c r="W1509" s="136"/>
      <c r="X1509" s="116"/>
      <c r="Y1509" s="136"/>
    </row>
    <row r="1510" spans="1:25" ht="15.75" customHeight="1">
      <c r="A1510" s="116" t="s">
        <v>3655</v>
      </c>
      <c r="C1510" s="116"/>
      <c r="D1510" s="116"/>
      <c r="E1510" s="203" t="s">
        <v>1538</v>
      </c>
      <c r="F1510" s="121" t="s">
        <v>553</v>
      </c>
      <c r="G1510" s="121" t="s">
        <v>553</v>
      </c>
      <c r="H1510" s="116"/>
      <c r="I1510" s="116"/>
      <c r="J1510" s="116"/>
      <c r="K1510" s="116"/>
      <c r="Q1510" s="137"/>
      <c r="R1510" s="137"/>
      <c r="S1510" s="135"/>
      <c r="T1510" s="135"/>
      <c r="U1510" s="136"/>
      <c r="V1510" s="136"/>
      <c r="W1510" s="136"/>
      <c r="X1510" s="116"/>
      <c r="Y1510" s="136"/>
    </row>
    <row r="1511" spans="1:25" ht="15.75" customHeight="1">
      <c r="A1511" s="116" t="s">
        <v>3655</v>
      </c>
      <c r="C1511" s="116"/>
      <c r="D1511" s="116"/>
      <c r="E1511" s="203" t="s">
        <v>1539</v>
      </c>
      <c r="F1511" s="121" t="s">
        <v>553</v>
      </c>
      <c r="G1511" s="121" t="s">
        <v>553</v>
      </c>
      <c r="H1511" s="116"/>
      <c r="I1511" s="116"/>
      <c r="J1511" s="116"/>
      <c r="K1511" s="116"/>
      <c r="Q1511" s="137"/>
      <c r="R1511" s="137"/>
      <c r="S1511" s="135"/>
      <c r="T1511" s="135"/>
      <c r="U1511" s="136"/>
      <c r="V1511" s="136"/>
      <c r="W1511" s="136"/>
      <c r="X1511" s="116"/>
      <c r="Y1511" s="136"/>
    </row>
    <row r="1512" spans="1:25" ht="15.75" customHeight="1">
      <c r="A1512" s="116" t="s">
        <v>3655</v>
      </c>
      <c r="C1512" s="116"/>
      <c r="D1512" s="116"/>
      <c r="E1512" s="203" t="s">
        <v>1540</v>
      </c>
      <c r="F1512" s="121" t="s">
        <v>553</v>
      </c>
      <c r="G1512" s="121" t="s">
        <v>553</v>
      </c>
      <c r="H1512" s="116"/>
      <c r="I1512" s="116"/>
      <c r="J1512" s="116"/>
      <c r="K1512" s="116"/>
      <c r="Q1512" s="137"/>
      <c r="R1512" s="137"/>
      <c r="S1512" s="135"/>
      <c r="T1512" s="135"/>
      <c r="U1512" s="136"/>
      <c r="V1512" s="136"/>
      <c r="W1512" s="136"/>
      <c r="X1512" s="116"/>
      <c r="Y1512" s="136"/>
    </row>
    <row r="1513" spans="1:25" ht="15.75" customHeight="1">
      <c r="A1513" s="116" t="s">
        <v>3655</v>
      </c>
      <c r="C1513" s="116"/>
      <c r="D1513" s="116"/>
      <c r="E1513" s="203" t="s">
        <v>1541</v>
      </c>
      <c r="F1513" s="121" t="s">
        <v>553</v>
      </c>
      <c r="G1513" s="121" t="s">
        <v>553</v>
      </c>
      <c r="H1513" s="116"/>
      <c r="I1513" s="116"/>
      <c r="J1513" s="116"/>
      <c r="K1513" s="116"/>
      <c r="Q1513" s="137"/>
      <c r="R1513" s="137"/>
      <c r="S1513" s="135"/>
      <c r="T1513" s="135"/>
      <c r="U1513" s="136"/>
      <c r="V1513" s="136"/>
      <c r="W1513" s="136"/>
      <c r="X1513" s="116"/>
      <c r="Y1513" s="136"/>
    </row>
    <row r="1514" spans="1:25" ht="15.75" customHeight="1">
      <c r="A1514" s="116" t="s">
        <v>3655</v>
      </c>
      <c r="C1514" s="116"/>
      <c r="D1514" s="116"/>
      <c r="E1514" s="203" t="s">
        <v>1542</v>
      </c>
      <c r="F1514" s="121" t="s">
        <v>553</v>
      </c>
      <c r="G1514" s="121" t="s">
        <v>553</v>
      </c>
      <c r="H1514" s="116"/>
      <c r="I1514" s="116"/>
      <c r="J1514" s="116"/>
      <c r="K1514" s="116"/>
      <c r="Q1514" s="137"/>
      <c r="R1514" s="137"/>
      <c r="S1514" s="135"/>
      <c r="T1514" s="135"/>
      <c r="U1514" s="136"/>
      <c r="V1514" s="136"/>
      <c r="W1514" s="136"/>
      <c r="X1514" s="116"/>
      <c r="Y1514" s="136"/>
    </row>
    <row r="1515" spans="1:25" ht="15.75" customHeight="1">
      <c r="A1515" s="116" t="s">
        <v>3655</v>
      </c>
      <c r="C1515" s="116"/>
      <c r="D1515" s="116"/>
      <c r="E1515" s="203" t="s">
        <v>1543</v>
      </c>
      <c r="F1515" s="121" t="s">
        <v>553</v>
      </c>
      <c r="G1515" s="121" t="s">
        <v>553</v>
      </c>
      <c r="H1515" s="116"/>
      <c r="I1515" s="116"/>
      <c r="J1515" s="116"/>
      <c r="K1515" s="116"/>
      <c r="Q1515" s="137"/>
      <c r="R1515" s="137"/>
      <c r="S1515" s="135"/>
      <c r="T1515" s="135"/>
      <c r="U1515" s="136"/>
      <c r="V1515" s="136"/>
      <c r="W1515" s="136"/>
      <c r="X1515" s="116"/>
      <c r="Y1515" s="136"/>
    </row>
    <row r="1516" spans="1:25" ht="15.75" customHeight="1">
      <c r="A1516" s="116" t="s">
        <v>3655</v>
      </c>
      <c r="C1516" s="116"/>
      <c r="D1516" s="116"/>
      <c r="E1516" s="203" t="s">
        <v>1544</v>
      </c>
      <c r="F1516" s="121" t="s">
        <v>553</v>
      </c>
      <c r="G1516" s="121" t="s">
        <v>553</v>
      </c>
      <c r="H1516" s="116"/>
      <c r="I1516" s="116"/>
      <c r="J1516" s="116"/>
      <c r="K1516" s="116"/>
      <c r="Q1516" s="137"/>
      <c r="R1516" s="137"/>
      <c r="S1516" s="135"/>
      <c r="T1516" s="135"/>
      <c r="U1516" s="136"/>
      <c r="V1516" s="136"/>
      <c r="W1516" s="136"/>
      <c r="X1516" s="116"/>
      <c r="Y1516" s="136"/>
    </row>
    <row r="1517" spans="1:25" ht="15.75" customHeight="1">
      <c r="A1517" s="116" t="s">
        <v>3655</v>
      </c>
      <c r="C1517" s="116"/>
      <c r="D1517" s="116"/>
      <c r="E1517" s="203" t="s">
        <v>1545</v>
      </c>
      <c r="F1517" s="121" t="s">
        <v>553</v>
      </c>
      <c r="G1517" s="121" t="s">
        <v>553</v>
      </c>
      <c r="H1517" s="116"/>
      <c r="I1517" s="116"/>
      <c r="J1517" s="116"/>
      <c r="K1517" s="116"/>
      <c r="Q1517" s="137"/>
      <c r="R1517" s="137"/>
      <c r="S1517" s="135"/>
      <c r="T1517" s="135"/>
      <c r="U1517" s="136"/>
      <c r="V1517" s="136"/>
      <c r="W1517" s="136"/>
      <c r="X1517" s="116"/>
      <c r="Y1517" s="136"/>
    </row>
    <row r="1518" spans="1:25" ht="15.75" customHeight="1">
      <c r="A1518" s="116" t="s">
        <v>3655</v>
      </c>
      <c r="C1518" s="116"/>
      <c r="D1518" s="116"/>
      <c r="E1518" s="203" t="s">
        <v>1546</v>
      </c>
      <c r="F1518" s="121" t="s">
        <v>553</v>
      </c>
      <c r="G1518" s="121" t="s">
        <v>553</v>
      </c>
      <c r="H1518" s="116"/>
      <c r="I1518" s="116"/>
      <c r="J1518" s="116"/>
      <c r="K1518" s="116"/>
      <c r="Q1518" s="137"/>
      <c r="R1518" s="137"/>
      <c r="S1518" s="135"/>
      <c r="T1518" s="135"/>
      <c r="U1518" s="136"/>
      <c r="V1518" s="136"/>
      <c r="W1518" s="136"/>
      <c r="X1518" s="116"/>
      <c r="Y1518" s="136"/>
    </row>
    <row r="1519" spans="1:25" ht="15.75" customHeight="1">
      <c r="A1519" s="116" t="s">
        <v>3655</v>
      </c>
      <c r="C1519" s="116"/>
      <c r="D1519" s="116"/>
      <c r="E1519" s="203" t="s">
        <v>1547</v>
      </c>
      <c r="F1519" s="121" t="s">
        <v>553</v>
      </c>
      <c r="G1519" s="121" t="s">
        <v>553</v>
      </c>
      <c r="H1519" s="116"/>
      <c r="I1519" s="116"/>
      <c r="J1519" s="116"/>
      <c r="K1519" s="116"/>
      <c r="Q1519" s="137"/>
      <c r="R1519" s="137"/>
      <c r="S1519" s="135"/>
      <c r="T1519" s="135"/>
      <c r="U1519" s="136"/>
      <c r="V1519" s="136"/>
      <c r="W1519" s="136"/>
      <c r="X1519" s="116"/>
      <c r="Y1519" s="136"/>
    </row>
    <row r="1520" spans="1:25" ht="15.75" customHeight="1">
      <c r="A1520" s="116" t="s">
        <v>3655</v>
      </c>
      <c r="C1520" s="116"/>
      <c r="D1520" s="116"/>
      <c r="E1520" s="203" t="s">
        <v>1548</v>
      </c>
      <c r="F1520" s="121" t="s">
        <v>553</v>
      </c>
      <c r="G1520" s="121" t="s">
        <v>553</v>
      </c>
      <c r="H1520" s="116"/>
      <c r="I1520" s="116"/>
      <c r="J1520" s="116"/>
      <c r="K1520" s="116"/>
      <c r="Q1520" s="137"/>
      <c r="R1520" s="137"/>
      <c r="S1520" s="135"/>
      <c r="T1520" s="135"/>
      <c r="U1520" s="136"/>
      <c r="V1520" s="136"/>
      <c r="W1520" s="136"/>
      <c r="X1520" s="116"/>
      <c r="Y1520" s="136"/>
    </row>
    <row r="1521" spans="1:25" ht="15.75" customHeight="1">
      <c r="A1521" s="116" t="s">
        <v>3655</v>
      </c>
      <c r="C1521" s="116"/>
      <c r="D1521" s="116"/>
      <c r="E1521" s="203" t="s">
        <v>1549</v>
      </c>
      <c r="F1521" s="121" t="s">
        <v>553</v>
      </c>
      <c r="G1521" s="121" t="s">
        <v>553</v>
      </c>
      <c r="H1521" s="116"/>
      <c r="I1521" s="116"/>
      <c r="J1521" s="116"/>
      <c r="K1521" s="116"/>
      <c r="Q1521" s="137"/>
      <c r="R1521" s="137"/>
      <c r="S1521" s="135"/>
      <c r="T1521" s="135"/>
      <c r="U1521" s="136"/>
      <c r="V1521" s="136"/>
      <c r="W1521" s="136"/>
      <c r="X1521" s="116"/>
      <c r="Y1521" s="136"/>
    </row>
    <row r="1522" spans="1:25" ht="15.75" customHeight="1">
      <c r="A1522" s="116" t="s">
        <v>3655</v>
      </c>
      <c r="C1522" s="116"/>
      <c r="D1522" s="116"/>
      <c r="E1522" s="203" t="s">
        <v>1550</v>
      </c>
      <c r="F1522" s="121" t="s">
        <v>553</v>
      </c>
      <c r="G1522" s="121" t="s">
        <v>553</v>
      </c>
      <c r="H1522" s="116"/>
      <c r="I1522" s="116"/>
      <c r="J1522" s="116"/>
      <c r="K1522" s="116"/>
      <c r="Q1522" s="137"/>
      <c r="R1522" s="137"/>
      <c r="S1522" s="135"/>
      <c r="T1522" s="135"/>
      <c r="U1522" s="136"/>
      <c r="V1522" s="136"/>
      <c r="W1522" s="136"/>
      <c r="X1522" s="116"/>
      <c r="Y1522" s="136"/>
    </row>
    <row r="1523" spans="1:25" ht="15.75" customHeight="1">
      <c r="A1523" s="116" t="s">
        <v>3655</v>
      </c>
      <c r="C1523" s="116"/>
      <c r="D1523" s="116"/>
      <c r="E1523" s="203" t="s">
        <v>1551</v>
      </c>
      <c r="F1523" s="121" t="s">
        <v>553</v>
      </c>
      <c r="G1523" s="121" t="s">
        <v>553</v>
      </c>
      <c r="H1523" s="116"/>
      <c r="I1523" s="116"/>
      <c r="J1523" s="116"/>
      <c r="K1523" s="116"/>
      <c r="Q1523" s="137"/>
      <c r="R1523" s="137"/>
      <c r="S1523" s="135"/>
      <c r="T1523" s="135"/>
      <c r="U1523" s="136"/>
      <c r="V1523" s="136"/>
      <c r="W1523" s="136"/>
      <c r="X1523" s="116"/>
      <c r="Y1523" s="136"/>
    </row>
    <row r="1524" spans="1:25" ht="15.75" customHeight="1">
      <c r="A1524" s="116" t="s">
        <v>3655</v>
      </c>
      <c r="C1524" s="116"/>
      <c r="D1524" s="116"/>
      <c r="E1524" s="203" t="s">
        <v>1552</v>
      </c>
      <c r="F1524" s="121" t="s">
        <v>553</v>
      </c>
      <c r="G1524" s="121" t="s">
        <v>553</v>
      </c>
      <c r="H1524" s="116"/>
      <c r="I1524" s="116"/>
      <c r="J1524" s="116"/>
      <c r="K1524" s="116"/>
      <c r="Q1524" s="137"/>
      <c r="R1524" s="137"/>
      <c r="S1524" s="135"/>
      <c r="T1524" s="135"/>
      <c r="U1524" s="136"/>
      <c r="V1524" s="136"/>
      <c r="W1524" s="136"/>
      <c r="X1524" s="116"/>
      <c r="Y1524" s="136"/>
    </row>
    <row r="1525" spans="1:25" ht="15.75" customHeight="1">
      <c r="A1525" s="116" t="s">
        <v>3655</v>
      </c>
      <c r="C1525" s="116"/>
      <c r="D1525" s="116"/>
      <c r="E1525" s="203" t="s">
        <v>1553</v>
      </c>
      <c r="F1525" s="121" t="s">
        <v>553</v>
      </c>
      <c r="G1525" s="121" t="s">
        <v>553</v>
      </c>
      <c r="H1525" s="116"/>
      <c r="I1525" s="116"/>
      <c r="J1525" s="116"/>
      <c r="K1525" s="116"/>
      <c r="Q1525" s="137"/>
      <c r="R1525" s="137"/>
      <c r="S1525" s="135"/>
      <c r="T1525" s="135"/>
      <c r="U1525" s="136"/>
      <c r="V1525" s="136"/>
      <c r="W1525" s="136"/>
      <c r="X1525" s="116"/>
      <c r="Y1525" s="136"/>
    </row>
    <row r="1526" spans="1:25" ht="15.75" customHeight="1">
      <c r="A1526" s="116" t="s">
        <v>3655</v>
      </c>
      <c r="C1526" s="116"/>
      <c r="D1526" s="116"/>
      <c r="E1526" s="203" t="s">
        <v>1554</v>
      </c>
      <c r="F1526" s="121" t="s">
        <v>553</v>
      </c>
      <c r="G1526" s="121" t="s">
        <v>553</v>
      </c>
      <c r="H1526" s="116"/>
      <c r="I1526" s="116"/>
      <c r="J1526" s="116"/>
      <c r="K1526" s="116"/>
      <c r="Q1526" s="137"/>
      <c r="R1526" s="137"/>
      <c r="S1526" s="135"/>
      <c r="T1526" s="135"/>
      <c r="U1526" s="136"/>
      <c r="V1526" s="136"/>
      <c r="W1526" s="136"/>
      <c r="X1526" s="116"/>
      <c r="Y1526" s="136"/>
    </row>
    <row r="1527" spans="1:25" ht="15.75" customHeight="1">
      <c r="A1527" s="116" t="s">
        <v>3655</v>
      </c>
      <c r="C1527" s="116"/>
      <c r="D1527" s="116"/>
      <c r="E1527" s="203" t="s">
        <v>1555</v>
      </c>
      <c r="F1527" s="121" t="s">
        <v>553</v>
      </c>
      <c r="G1527" s="121" t="s">
        <v>553</v>
      </c>
      <c r="H1527" s="116"/>
      <c r="I1527" s="116"/>
      <c r="J1527" s="116"/>
      <c r="K1527" s="116"/>
      <c r="Q1527" s="137"/>
      <c r="R1527" s="137"/>
      <c r="S1527" s="135"/>
      <c r="T1527" s="135"/>
      <c r="U1527" s="136"/>
      <c r="V1527" s="136"/>
      <c r="W1527" s="136"/>
      <c r="X1527" s="116"/>
      <c r="Y1527" s="136"/>
    </row>
    <row r="1528" spans="1:25" ht="15.75" customHeight="1">
      <c r="A1528" s="116" t="s">
        <v>3655</v>
      </c>
      <c r="C1528" s="116"/>
      <c r="D1528" s="116"/>
      <c r="E1528" s="203" t="s">
        <v>1556</v>
      </c>
      <c r="F1528" s="121" t="s">
        <v>553</v>
      </c>
      <c r="G1528" s="121" t="s">
        <v>553</v>
      </c>
      <c r="H1528" s="116"/>
      <c r="I1528" s="116"/>
      <c r="J1528" s="116"/>
      <c r="K1528" s="116"/>
      <c r="Q1528" s="137"/>
      <c r="R1528" s="137"/>
      <c r="S1528" s="135"/>
      <c r="T1528" s="135"/>
      <c r="U1528" s="136"/>
      <c r="V1528" s="136"/>
      <c r="W1528" s="136"/>
      <c r="X1528" s="116"/>
      <c r="Y1528" s="136"/>
    </row>
    <row r="1529" spans="1:25" ht="15.75" customHeight="1">
      <c r="A1529" s="116" t="s">
        <v>3655</v>
      </c>
      <c r="C1529" s="116"/>
      <c r="D1529" s="116"/>
      <c r="E1529" s="203" t="s">
        <v>1557</v>
      </c>
      <c r="F1529" s="121" t="s">
        <v>553</v>
      </c>
      <c r="G1529" s="121" t="s">
        <v>553</v>
      </c>
      <c r="H1529" s="116"/>
      <c r="I1529" s="116"/>
      <c r="J1529" s="116"/>
      <c r="K1529" s="116"/>
      <c r="Q1529" s="137"/>
      <c r="R1529" s="137"/>
      <c r="S1529" s="135"/>
      <c r="T1529" s="135"/>
      <c r="U1529" s="136"/>
      <c r="V1529" s="136"/>
      <c r="W1529" s="136"/>
      <c r="X1529" s="116"/>
      <c r="Y1529" s="136"/>
    </row>
    <row r="1530" spans="1:25" ht="15.75" customHeight="1">
      <c r="A1530" s="116" t="s">
        <v>3655</v>
      </c>
      <c r="C1530" s="116"/>
      <c r="D1530" s="116"/>
      <c r="E1530" s="203" t="s">
        <v>1558</v>
      </c>
      <c r="F1530" s="121" t="s">
        <v>553</v>
      </c>
      <c r="G1530" s="121" t="s">
        <v>553</v>
      </c>
      <c r="H1530" s="116"/>
      <c r="I1530" s="116"/>
      <c r="J1530" s="116"/>
      <c r="K1530" s="116"/>
      <c r="Q1530" s="137"/>
      <c r="R1530" s="137"/>
      <c r="S1530" s="135"/>
      <c r="T1530" s="135"/>
      <c r="U1530" s="136"/>
      <c r="V1530" s="136"/>
      <c r="W1530" s="136"/>
      <c r="X1530" s="116"/>
      <c r="Y1530" s="136"/>
    </row>
    <row r="1531" spans="1:25" ht="15.75" customHeight="1">
      <c r="A1531" s="116" t="s">
        <v>3655</v>
      </c>
      <c r="C1531" s="116"/>
      <c r="D1531" s="116"/>
      <c r="E1531" s="203" t="s">
        <v>1559</v>
      </c>
      <c r="F1531" s="121" t="s">
        <v>553</v>
      </c>
      <c r="G1531" s="121" t="s">
        <v>553</v>
      </c>
      <c r="H1531" s="116"/>
      <c r="I1531" s="116"/>
      <c r="J1531" s="116"/>
      <c r="K1531" s="116"/>
      <c r="Q1531" s="137"/>
      <c r="R1531" s="137"/>
      <c r="S1531" s="135"/>
      <c r="T1531" s="135"/>
      <c r="U1531" s="136"/>
      <c r="V1531" s="136"/>
      <c r="W1531" s="136"/>
      <c r="X1531" s="116"/>
      <c r="Y1531" s="136"/>
    </row>
    <row r="1532" spans="1:25" ht="15.75" customHeight="1">
      <c r="A1532" s="116" t="s">
        <v>3655</v>
      </c>
      <c r="C1532" s="116"/>
      <c r="D1532" s="116"/>
      <c r="E1532" s="203" t="s">
        <v>1560</v>
      </c>
      <c r="F1532" s="121" t="s">
        <v>553</v>
      </c>
      <c r="G1532" s="121" t="s">
        <v>553</v>
      </c>
      <c r="H1532" s="116"/>
      <c r="I1532" s="116"/>
      <c r="J1532" s="116"/>
      <c r="K1532" s="116"/>
      <c r="Q1532" s="137"/>
      <c r="R1532" s="137"/>
      <c r="S1532" s="135"/>
      <c r="T1532" s="135"/>
      <c r="U1532" s="136"/>
      <c r="V1532" s="136"/>
      <c r="W1532" s="136"/>
      <c r="X1532" s="116"/>
      <c r="Y1532" s="136"/>
    </row>
    <row r="1533" spans="1:25" ht="15.75" customHeight="1">
      <c r="A1533" s="116" t="s">
        <v>3655</v>
      </c>
      <c r="C1533" s="116"/>
      <c r="D1533" s="116"/>
      <c r="E1533" s="203" t="s">
        <v>1561</v>
      </c>
      <c r="F1533" s="121" t="s">
        <v>553</v>
      </c>
      <c r="G1533" s="121" t="s">
        <v>553</v>
      </c>
      <c r="H1533" s="116"/>
      <c r="I1533" s="116"/>
      <c r="J1533" s="116"/>
      <c r="K1533" s="116"/>
      <c r="Q1533" s="137"/>
      <c r="R1533" s="137"/>
      <c r="S1533" s="135"/>
      <c r="T1533" s="135"/>
      <c r="U1533" s="136"/>
      <c r="V1533" s="136"/>
      <c r="W1533" s="136"/>
      <c r="X1533" s="116"/>
      <c r="Y1533" s="136"/>
    </row>
    <row r="1534" spans="1:25" ht="15.75" customHeight="1">
      <c r="A1534" s="116" t="s">
        <v>3655</v>
      </c>
      <c r="C1534" s="116"/>
      <c r="D1534" s="116"/>
      <c r="E1534" s="203" t="s">
        <v>1562</v>
      </c>
      <c r="F1534" s="121" t="s">
        <v>553</v>
      </c>
      <c r="G1534" s="121" t="s">
        <v>553</v>
      </c>
      <c r="H1534" s="116"/>
      <c r="I1534" s="116"/>
      <c r="J1534" s="116"/>
      <c r="K1534" s="116"/>
      <c r="Q1534" s="137"/>
      <c r="R1534" s="137"/>
      <c r="S1534" s="135"/>
      <c r="T1534" s="135"/>
      <c r="U1534" s="136"/>
      <c r="V1534" s="136"/>
      <c r="W1534" s="136"/>
      <c r="X1534" s="116"/>
      <c r="Y1534" s="136"/>
    </row>
    <row r="1535" spans="1:25" ht="15.75" customHeight="1">
      <c r="A1535" s="116" t="s">
        <v>3655</v>
      </c>
      <c r="C1535" s="116"/>
      <c r="D1535" s="116"/>
      <c r="E1535" s="203" t="s">
        <v>1563</v>
      </c>
      <c r="F1535" s="121" t="s">
        <v>553</v>
      </c>
      <c r="G1535" s="121" t="s">
        <v>553</v>
      </c>
      <c r="H1535" s="116"/>
      <c r="I1535" s="116"/>
      <c r="J1535" s="116"/>
      <c r="K1535" s="116"/>
      <c r="Q1535" s="137"/>
      <c r="R1535" s="137"/>
      <c r="S1535" s="135"/>
      <c r="T1535" s="135"/>
      <c r="U1535" s="136"/>
      <c r="V1535" s="136"/>
      <c r="W1535" s="136"/>
      <c r="X1535" s="116"/>
      <c r="Y1535" s="136"/>
    </row>
    <row r="1536" spans="1:25" ht="15.75" customHeight="1">
      <c r="A1536" s="116" t="s">
        <v>3655</v>
      </c>
      <c r="C1536" s="116"/>
      <c r="D1536" s="116"/>
      <c r="E1536" s="203" t="s">
        <v>1564</v>
      </c>
      <c r="F1536" s="121" t="s">
        <v>553</v>
      </c>
      <c r="G1536" s="121" t="s">
        <v>553</v>
      </c>
      <c r="H1536" s="116"/>
      <c r="I1536" s="116"/>
      <c r="J1536" s="116"/>
      <c r="K1536" s="116"/>
      <c r="Q1536" s="137"/>
      <c r="R1536" s="137"/>
      <c r="S1536" s="135"/>
      <c r="T1536" s="135"/>
      <c r="U1536" s="136"/>
      <c r="V1536" s="136"/>
      <c r="W1536" s="136"/>
      <c r="X1536" s="116"/>
      <c r="Y1536" s="136"/>
    </row>
    <row r="1537" spans="1:25" ht="15.75" customHeight="1">
      <c r="A1537" s="116" t="s">
        <v>3655</v>
      </c>
      <c r="C1537" s="116"/>
      <c r="D1537" s="116"/>
      <c r="E1537" s="203" t="s">
        <v>1565</v>
      </c>
      <c r="F1537" s="121" t="s">
        <v>553</v>
      </c>
      <c r="G1537" s="121" t="s">
        <v>553</v>
      </c>
      <c r="H1537" s="116"/>
      <c r="I1537" s="116"/>
      <c r="J1537" s="116"/>
      <c r="K1537" s="116"/>
      <c r="Q1537" s="137"/>
      <c r="R1537" s="137"/>
      <c r="S1537" s="135"/>
      <c r="T1537" s="135"/>
      <c r="U1537" s="136"/>
      <c r="V1537" s="136"/>
      <c r="W1537" s="136"/>
      <c r="X1537" s="116"/>
      <c r="Y1537" s="136"/>
    </row>
    <row r="1538" spans="1:25" ht="15.75" customHeight="1">
      <c r="A1538" s="116" t="s">
        <v>3655</v>
      </c>
      <c r="C1538" s="116"/>
      <c r="D1538" s="116"/>
      <c r="E1538" s="203" t="s">
        <v>1566</v>
      </c>
      <c r="F1538" s="121" t="s">
        <v>553</v>
      </c>
      <c r="G1538" s="121" t="s">
        <v>553</v>
      </c>
      <c r="H1538" s="116"/>
      <c r="I1538" s="116"/>
      <c r="J1538" s="116"/>
      <c r="K1538" s="116"/>
      <c r="Q1538" s="137"/>
      <c r="R1538" s="137"/>
      <c r="S1538" s="135"/>
      <c r="T1538" s="135"/>
      <c r="U1538" s="136"/>
      <c r="V1538" s="136"/>
      <c r="W1538" s="136"/>
      <c r="X1538" s="116"/>
      <c r="Y1538" s="136"/>
    </row>
    <row r="1539" spans="1:25" ht="15.75" customHeight="1">
      <c r="A1539" s="116" t="s">
        <v>3655</v>
      </c>
      <c r="C1539" s="116"/>
      <c r="D1539" s="116"/>
      <c r="E1539" s="203" t="s">
        <v>1567</v>
      </c>
      <c r="F1539" s="121" t="s">
        <v>553</v>
      </c>
      <c r="G1539" s="121" t="s">
        <v>553</v>
      </c>
      <c r="H1539" s="116"/>
      <c r="I1539" s="116"/>
      <c r="J1539" s="116"/>
      <c r="K1539" s="116"/>
      <c r="Q1539" s="137"/>
      <c r="R1539" s="137"/>
      <c r="S1539" s="135"/>
      <c r="T1539" s="135"/>
      <c r="U1539" s="136"/>
      <c r="V1539" s="136"/>
      <c r="W1539" s="136"/>
      <c r="X1539" s="116"/>
      <c r="Y1539" s="136"/>
    </row>
    <row r="1540" spans="1:25" ht="15.75" customHeight="1">
      <c r="A1540" s="116" t="s">
        <v>3655</v>
      </c>
      <c r="C1540" s="116"/>
      <c r="D1540" s="116"/>
      <c r="E1540" s="203" t="s">
        <v>1568</v>
      </c>
      <c r="F1540" s="121" t="s">
        <v>553</v>
      </c>
      <c r="G1540" s="121" t="s">
        <v>553</v>
      </c>
      <c r="H1540" s="116"/>
      <c r="I1540" s="116"/>
      <c r="J1540" s="116"/>
      <c r="K1540" s="116"/>
      <c r="Q1540" s="137"/>
      <c r="R1540" s="137"/>
      <c r="S1540" s="135"/>
      <c r="T1540" s="135"/>
      <c r="U1540" s="136"/>
      <c r="V1540" s="136"/>
      <c r="W1540" s="136"/>
      <c r="X1540" s="116"/>
      <c r="Y1540" s="136"/>
    </row>
    <row r="1541" spans="1:25" ht="15.75" customHeight="1">
      <c r="A1541" s="116" t="s">
        <v>3655</v>
      </c>
      <c r="C1541" s="116"/>
      <c r="D1541" s="116"/>
      <c r="E1541" s="203" t="s">
        <v>1569</v>
      </c>
      <c r="F1541" s="121" t="s">
        <v>553</v>
      </c>
      <c r="G1541" s="121" t="s">
        <v>553</v>
      </c>
      <c r="H1541" s="116"/>
      <c r="I1541" s="116"/>
      <c r="J1541" s="116"/>
      <c r="K1541" s="116"/>
      <c r="Q1541" s="137"/>
      <c r="R1541" s="137"/>
      <c r="S1541" s="135"/>
      <c r="T1541" s="135"/>
      <c r="U1541" s="136"/>
      <c r="V1541" s="136"/>
      <c r="W1541" s="136"/>
      <c r="X1541" s="116"/>
      <c r="Y1541" s="136"/>
    </row>
    <row r="1542" spans="1:25" ht="15.75" customHeight="1">
      <c r="A1542" s="116" t="s">
        <v>3655</v>
      </c>
      <c r="C1542" s="116"/>
      <c r="D1542" s="116"/>
      <c r="E1542" s="203" t="s">
        <v>1570</v>
      </c>
      <c r="F1542" s="121" t="s">
        <v>553</v>
      </c>
      <c r="G1542" s="121" t="s">
        <v>553</v>
      </c>
      <c r="H1542" s="116"/>
      <c r="I1542" s="116"/>
      <c r="J1542" s="116"/>
      <c r="K1542" s="116"/>
      <c r="Q1542" s="137"/>
      <c r="R1542" s="137"/>
      <c r="S1542" s="135"/>
      <c r="T1542" s="135"/>
      <c r="U1542" s="136"/>
      <c r="V1542" s="136"/>
      <c r="W1542" s="136"/>
      <c r="X1542" s="116"/>
      <c r="Y1542" s="136"/>
    </row>
    <row r="1543" spans="1:25" ht="15.75" customHeight="1">
      <c r="A1543" s="116" t="s">
        <v>3655</v>
      </c>
      <c r="C1543" s="116"/>
      <c r="D1543" s="116"/>
      <c r="E1543" s="203" t="s">
        <v>1571</v>
      </c>
      <c r="F1543" s="121" t="s">
        <v>553</v>
      </c>
      <c r="G1543" s="121" t="s">
        <v>553</v>
      </c>
      <c r="H1543" s="116"/>
      <c r="I1543" s="116"/>
      <c r="J1543" s="116"/>
      <c r="K1543" s="116"/>
      <c r="Q1543" s="137"/>
      <c r="R1543" s="137"/>
      <c r="S1543" s="135"/>
      <c r="T1543" s="135"/>
      <c r="U1543" s="136"/>
      <c r="V1543" s="136"/>
      <c r="W1543" s="136"/>
      <c r="X1543" s="116"/>
      <c r="Y1543" s="136"/>
    </row>
    <row r="1544" spans="1:25" ht="15.75" customHeight="1">
      <c r="A1544" s="116" t="s">
        <v>3655</v>
      </c>
      <c r="C1544" s="116"/>
      <c r="D1544" s="116"/>
      <c r="E1544" s="203" t="s">
        <v>1572</v>
      </c>
      <c r="F1544" s="121" t="s">
        <v>553</v>
      </c>
      <c r="G1544" s="121" t="s">
        <v>553</v>
      </c>
      <c r="H1544" s="116"/>
      <c r="I1544" s="116"/>
      <c r="J1544" s="116"/>
      <c r="K1544" s="116"/>
      <c r="Q1544" s="137"/>
      <c r="R1544" s="137"/>
      <c r="S1544" s="135"/>
      <c r="T1544" s="135"/>
      <c r="U1544" s="136"/>
      <c r="V1544" s="136"/>
      <c r="W1544" s="136"/>
      <c r="X1544" s="116"/>
      <c r="Y1544" s="136"/>
    </row>
    <row r="1545" spans="1:25" ht="15.75" customHeight="1">
      <c r="A1545" s="116" t="s">
        <v>3655</v>
      </c>
      <c r="C1545" s="116"/>
      <c r="D1545" s="116"/>
      <c r="E1545" s="203" t="s">
        <v>1573</v>
      </c>
      <c r="F1545" s="121" t="s">
        <v>553</v>
      </c>
      <c r="G1545" s="121" t="s">
        <v>553</v>
      </c>
      <c r="H1545" s="116"/>
      <c r="I1545" s="116"/>
      <c r="J1545" s="116"/>
      <c r="K1545" s="116"/>
      <c r="Q1545" s="137"/>
      <c r="R1545" s="137"/>
      <c r="S1545" s="135"/>
      <c r="T1545" s="135"/>
      <c r="U1545" s="136"/>
      <c r="V1545" s="136"/>
      <c r="W1545" s="136"/>
      <c r="X1545" s="116"/>
      <c r="Y1545" s="136"/>
    </row>
    <row r="1546" spans="1:25" ht="15.75" customHeight="1">
      <c r="A1546" s="116" t="s">
        <v>3655</v>
      </c>
      <c r="C1546" s="116"/>
      <c r="D1546" s="116"/>
      <c r="E1546" s="203" t="s">
        <v>1574</v>
      </c>
      <c r="F1546" s="121" t="s">
        <v>553</v>
      </c>
      <c r="G1546" s="121" t="s">
        <v>553</v>
      </c>
      <c r="H1546" s="116"/>
      <c r="I1546" s="116"/>
      <c r="J1546" s="116"/>
      <c r="K1546" s="116"/>
      <c r="Q1546" s="137"/>
      <c r="R1546" s="137"/>
      <c r="S1546" s="135"/>
      <c r="T1546" s="135"/>
      <c r="U1546" s="136"/>
      <c r="V1546" s="136"/>
      <c r="W1546" s="136"/>
      <c r="X1546" s="116"/>
      <c r="Y1546" s="136"/>
    </row>
    <row r="1547" spans="1:25" ht="15.75" customHeight="1">
      <c r="A1547" s="116" t="s">
        <v>3655</v>
      </c>
      <c r="C1547" s="116"/>
      <c r="D1547" s="116"/>
      <c r="E1547" s="203" t="s">
        <v>1575</v>
      </c>
      <c r="F1547" s="121" t="s">
        <v>553</v>
      </c>
      <c r="G1547" s="121" t="s">
        <v>553</v>
      </c>
      <c r="H1547" s="116"/>
      <c r="I1547" s="116"/>
      <c r="J1547" s="116"/>
      <c r="K1547" s="116"/>
      <c r="Q1547" s="137"/>
      <c r="R1547" s="137"/>
      <c r="S1547" s="135"/>
      <c r="T1547" s="135"/>
      <c r="U1547" s="136"/>
      <c r="V1547" s="136"/>
      <c r="W1547" s="136"/>
      <c r="X1547" s="116"/>
      <c r="Y1547" s="136"/>
    </row>
    <row r="1548" spans="1:25" ht="15.75" customHeight="1">
      <c r="A1548" s="116" t="s">
        <v>3655</v>
      </c>
      <c r="C1548" s="116"/>
      <c r="D1548" s="116"/>
      <c r="E1548" s="203" t="s">
        <v>1576</v>
      </c>
      <c r="F1548" s="121" t="s">
        <v>553</v>
      </c>
      <c r="G1548" s="121" t="s">
        <v>553</v>
      </c>
      <c r="H1548" s="116"/>
      <c r="I1548" s="116"/>
      <c r="J1548" s="116"/>
      <c r="K1548" s="116"/>
      <c r="Q1548" s="137"/>
      <c r="R1548" s="137"/>
      <c r="S1548" s="135"/>
      <c r="T1548" s="135"/>
      <c r="U1548" s="136"/>
      <c r="V1548" s="136"/>
      <c r="W1548" s="136"/>
      <c r="X1548" s="116"/>
      <c r="Y1548" s="136"/>
    </row>
    <row r="1549" spans="1:25" ht="15.75" customHeight="1">
      <c r="A1549" s="116" t="s">
        <v>3655</v>
      </c>
      <c r="C1549" s="116"/>
      <c r="D1549" s="116"/>
      <c r="E1549" s="203" t="s">
        <v>1577</v>
      </c>
      <c r="F1549" s="121" t="s">
        <v>553</v>
      </c>
      <c r="G1549" s="121" t="s">
        <v>553</v>
      </c>
      <c r="H1549" s="116"/>
      <c r="I1549" s="116"/>
      <c r="J1549" s="116"/>
      <c r="K1549" s="116"/>
      <c r="Q1549" s="137"/>
      <c r="R1549" s="137"/>
      <c r="S1549" s="135"/>
      <c r="T1549" s="135"/>
      <c r="U1549" s="136"/>
      <c r="V1549" s="136"/>
      <c r="W1549" s="136"/>
      <c r="X1549" s="116"/>
      <c r="Y1549" s="136"/>
    </row>
    <row r="1550" spans="1:25" ht="15.75" customHeight="1">
      <c r="A1550" s="116" t="s">
        <v>3655</v>
      </c>
      <c r="C1550" s="116"/>
      <c r="D1550" s="116"/>
      <c r="E1550" s="203" t="s">
        <v>1578</v>
      </c>
      <c r="F1550" s="121" t="s">
        <v>553</v>
      </c>
      <c r="G1550" s="121" t="s">
        <v>553</v>
      </c>
      <c r="H1550" s="116"/>
      <c r="I1550" s="116"/>
      <c r="J1550" s="116"/>
      <c r="K1550" s="116"/>
      <c r="Q1550" s="137"/>
      <c r="R1550" s="137"/>
      <c r="S1550" s="135"/>
      <c r="T1550" s="135"/>
      <c r="U1550" s="136"/>
      <c r="V1550" s="136"/>
      <c r="W1550" s="136"/>
      <c r="X1550" s="116"/>
      <c r="Y1550" s="136"/>
    </row>
    <row r="1551" spans="1:25" ht="15.75" customHeight="1">
      <c r="A1551" s="116" t="s">
        <v>3655</v>
      </c>
      <c r="C1551" s="116"/>
      <c r="D1551" s="116"/>
      <c r="E1551" s="203" t="s">
        <v>1579</v>
      </c>
      <c r="F1551" s="121" t="s">
        <v>553</v>
      </c>
      <c r="G1551" s="121" t="s">
        <v>553</v>
      </c>
      <c r="H1551" s="116"/>
      <c r="I1551" s="116"/>
      <c r="J1551" s="116"/>
      <c r="K1551" s="116"/>
      <c r="Q1551" s="137"/>
      <c r="R1551" s="137"/>
      <c r="S1551" s="135"/>
      <c r="T1551" s="135"/>
      <c r="U1551" s="136"/>
      <c r="V1551" s="136"/>
      <c r="W1551" s="136"/>
      <c r="X1551" s="116"/>
      <c r="Y1551" s="136"/>
    </row>
    <row r="1552" spans="1:25" ht="15.75" customHeight="1">
      <c r="A1552" s="116" t="s">
        <v>3655</v>
      </c>
      <c r="C1552" s="116"/>
      <c r="D1552" s="116"/>
      <c r="E1552" s="203" t="s">
        <v>1580</v>
      </c>
      <c r="F1552" s="121" t="s">
        <v>553</v>
      </c>
      <c r="G1552" s="121" t="s">
        <v>553</v>
      </c>
      <c r="H1552" s="116"/>
      <c r="I1552" s="116"/>
      <c r="J1552" s="116"/>
      <c r="K1552" s="116"/>
      <c r="Q1552" s="137"/>
      <c r="R1552" s="137"/>
      <c r="S1552" s="135"/>
      <c r="T1552" s="135"/>
      <c r="U1552" s="136"/>
      <c r="V1552" s="136"/>
      <c r="W1552" s="136"/>
      <c r="X1552" s="116"/>
      <c r="Y1552" s="136"/>
    </row>
    <row r="1553" spans="1:25" ht="15.75" customHeight="1">
      <c r="A1553" s="116" t="s">
        <v>3655</v>
      </c>
      <c r="C1553" s="116"/>
      <c r="D1553" s="116"/>
      <c r="E1553" s="203" t="s">
        <v>1581</v>
      </c>
      <c r="F1553" s="121" t="s">
        <v>553</v>
      </c>
      <c r="G1553" s="121" t="s">
        <v>553</v>
      </c>
      <c r="H1553" s="116"/>
      <c r="I1553" s="116"/>
      <c r="J1553" s="116"/>
      <c r="K1553" s="116"/>
      <c r="Q1553" s="137"/>
      <c r="R1553" s="137"/>
      <c r="S1553" s="135"/>
      <c r="T1553" s="135"/>
      <c r="U1553" s="136"/>
      <c r="V1553" s="136"/>
      <c r="W1553" s="136"/>
      <c r="X1553" s="116"/>
      <c r="Y1553" s="136"/>
    </row>
    <row r="1554" spans="1:25" ht="15.75" customHeight="1">
      <c r="A1554" s="116" t="s">
        <v>3655</v>
      </c>
      <c r="C1554" s="116"/>
      <c r="D1554" s="116"/>
      <c r="E1554" s="203" t="s">
        <v>1582</v>
      </c>
      <c r="F1554" s="121" t="s">
        <v>553</v>
      </c>
      <c r="G1554" s="121" t="s">
        <v>553</v>
      </c>
      <c r="H1554" s="116"/>
      <c r="I1554" s="116"/>
      <c r="J1554" s="116"/>
      <c r="K1554" s="116"/>
      <c r="Q1554" s="137"/>
      <c r="R1554" s="137"/>
      <c r="S1554" s="135"/>
      <c r="T1554" s="135"/>
      <c r="U1554" s="136"/>
      <c r="V1554" s="136"/>
      <c r="W1554" s="136"/>
      <c r="X1554" s="116"/>
      <c r="Y1554" s="136"/>
    </row>
    <row r="1555" spans="1:25" ht="15.75" customHeight="1">
      <c r="A1555" s="116" t="s">
        <v>3655</v>
      </c>
      <c r="C1555" s="116"/>
      <c r="D1555" s="116"/>
      <c r="E1555" s="203" t="s">
        <v>1583</v>
      </c>
      <c r="F1555" s="121" t="s">
        <v>553</v>
      </c>
      <c r="G1555" s="121" t="s">
        <v>553</v>
      </c>
      <c r="H1555" s="116"/>
      <c r="I1555" s="116"/>
      <c r="J1555" s="116"/>
      <c r="K1555" s="116"/>
      <c r="Q1555" s="137"/>
      <c r="R1555" s="137"/>
      <c r="S1555" s="135"/>
      <c r="T1555" s="135"/>
      <c r="U1555" s="136"/>
      <c r="V1555" s="136"/>
      <c r="W1555" s="136"/>
      <c r="X1555" s="116"/>
      <c r="Y1555" s="136"/>
    </row>
    <row r="1556" spans="1:25" ht="15.75" customHeight="1">
      <c r="A1556" s="116" t="s">
        <v>3655</v>
      </c>
      <c r="C1556" s="116"/>
      <c r="D1556" s="116"/>
      <c r="E1556" s="203" t="s">
        <v>1584</v>
      </c>
      <c r="F1556" s="121" t="s">
        <v>553</v>
      </c>
      <c r="G1556" s="121" t="s">
        <v>553</v>
      </c>
      <c r="H1556" s="116"/>
      <c r="I1556" s="116"/>
      <c r="J1556" s="116"/>
      <c r="K1556" s="116"/>
      <c r="Q1556" s="137"/>
      <c r="R1556" s="137"/>
      <c r="S1556" s="135"/>
      <c r="T1556" s="135"/>
      <c r="U1556" s="136"/>
      <c r="V1556" s="136"/>
      <c r="W1556" s="136"/>
      <c r="X1556" s="116"/>
      <c r="Y1556" s="136"/>
    </row>
    <row r="1557" spans="1:25" ht="15.75" customHeight="1">
      <c r="A1557" s="116" t="s">
        <v>3655</v>
      </c>
      <c r="C1557" s="116"/>
      <c r="D1557" s="116"/>
      <c r="E1557" s="203" t="s">
        <v>1585</v>
      </c>
      <c r="F1557" s="121" t="s">
        <v>553</v>
      </c>
      <c r="G1557" s="121" t="s">
        <v>553</v>
      </c>
      <c r="H1557" s="116"/>
      <c r="I1557" s="116"/>
      <c r="J1557" s="116"/>
      <c r="K1557" s="116"/>
      <c r="Q1557" s="137"/>
      <c r="R1557" s="137"/>
      <c r="S1557" s="135"/>
      <c r="T1557" s="135"/>
      <c r="U1557" s="136"/>
      <c r="V1557" s="136"/>
      <c r="W1557" s="136"/>
      <c r="X1557" s="116"/>
      <c r="Y1557" s="136"/>
    </row>
    <row r="1558" spans="1:25" ht="15.75" customHeight="1">
      <c r="A1558" s="116" t="s">
        <v>3655</v>
      </c>
      <c r="C1558" s="116"/>
      <c r="D1558" s="116"/>
      <c r="E1558" s="203" t="s">
        <v>1586</v>
      </c>
      <c r="F1558" s="121" t="s">
        <v>553</v>
      </c>
      <c r="G1558" s="121" t="s">
        <v>553</v>
      </c>
      <c r="H1558" s="116"/>
      <c r="I1558" s="116"/>
      <c r="J1558" s="116"/>
      <c r="K1558" s="116"/>
      <c r="Q1558" s="137"/>
      <c r="R1558" s="137"/>
      <c r="S1558" s="135"/>
      <c r="T1558" s="135"/>
      <c r="U1558" s="136"/>
      <c r="V1558" s="136"/>
      <c r="W1558" s="136"/>
      <c r="X1558" s="116"/>
      <c r="Y1558" s="136"/>
    </row>
    <row r="1559" spans="1:25" ht="15.75" customHeight="1">
      <c r="A1559" s="116" t="s">
        <v>3655</v>
      </c>
      <c r="C1559" s="116"/>
      <c r="D1559" s="116"/>
      <c r="E1559" s="203" t="s">
        <v>1587</v>
      </c>
      <c r="F1559" s="121" t="s">
        <v>553</v>
      </c>
      <c r="G1559" s="121" t="s">
        <v>553</v>
      </c>
      <c r="H1559" s="116"/>
      <c r="I1559" s="116"/>
      <c r="J1559" s="116"/>
      <c r="K1559" s="116"/>
      <c r="Q1559" s="137"/>
      <c r="R1559" s="137"/>
      <c r="S1559" s="135"/>
      <c r="T1559" s="135"/>
      <c r="U1559" s="136"/>
      <c r="V1559" s="136"/>
      <c r="W1559" s="136"/>
      <c r="X1559" s="116"/>
      <c r="Y1559" s="136"/>
    </row>
    <row r="1560" spans="1:25" ht="15.75" customHeight="1">
      <c r="A1560" s="116" t="s">
        <v>3655</v>
      </c>
      <c r="C1560" s="116"/>
      <c r="D1560" s="116"/>
      <c r="E1560" s="203" t="s">
        <v>1588</v>
      </c>
      <c r="F1560" s="121" t="s">
        <v>553</v>
      </c>
      <c r="G1560" s="121" t="s">
        <v>553</v>
      </c>
      <c r="H1560" s="116"/>
      <c r="I1560" s="116"/>
      <c r="J1560" s="116"/>
      <c r="K1560" s="116"/>
      <c r="Q1560" s="137"/>
      <c r="R1560" s="137"/>
      <c r="S1560" s="135"/>
      <c r="T1560" s="135"/>
      <c r="U1560" s="136"/>
      <c r="V1560" s="136"/>
      <c r="W1560" s="136"/>
      <c r="X1560" s="116"/>
      <c r="Y1560" s="136"/>
    </row>
    <row r="1561" spans="1:25" ht="15.75" customHeight="1">
      <c r="A1561" s="116" t="s">
        <v>3655</v>
      </c>
      <c r="C1561" s="116"/>
      <c r="D1561" s="116"/>
      <c r="E1561" s="203" t="s">
        <v>1589</v>
      </c>
      <c r="F1561" s="121" t="s">
        <v>553</v>
      </c>
      <c r="G1561" s="121" t="s">
        <v>553</v>
      </c>
      <c r="H1561" s="116"/>
      <c r="I1561" s="116"/>
      <c r="J1561" s="116"/>
      <c r="K1561" s="116"/>
      <c r="Q1561" s="137"/>
      <c r="R1561" s="137"/>
      <c r="S1561" s="135"/>
      <c r="T1561" s="135"/>
      <c r="U1561" s="136"/>
      <c r="V1561" s="136"/>
      <c r="W1561" s="136"/>
      <c r="X1561" s="116"/>
      <c r="Y1561" s="136"/>
    </row>
    <row r="1562" spans="1:25" ht="15.75" customHeight="1">
      <c r="A1562" s="116" t="s">
        <v>3655</v>
      </c>
      <c r="C1562" s="116"/>
      <c r="D1562" s="116"/>
      <c r="E1562" s="203" t="s">
        <v>1590</v>
      </c>
      <c r="F1562" s="121" t="s">
        <v>553</v>
      </c>
      <c r="G1562" s="121" t="s">
        <v>553</v>
      </c>
      <c r="H1562" s="116"/>
      <c r="I1562" s="116"/>
      <c r="J1562" s="116"/>
      <c r="K1562" s="116"/>
      <c r="Q1562" s="137"/>
      <c r="R1562" s="137"/>
      <c r="S1562" s="135"/>
      <c r="T1562" s="135"/>
      <c r="U1562" s="136"/>
      <c r="V1562" s="136"/>
      <c r="W1562" s="136"/>
      <c r="X1562" s="116"/>
      <c r="Y1562" s="136"/>
    </row>
    <row r="1563" spans="1:25" ht="15.75" customHeight="1">
      <c r="A1563" s="116" t="s">
        <v>3655</v>
      </c>
      <c r="C1563" s="116"/>
      <c r="D1563" s="116"/>
      <c r="E1563" s="203" t="s">
        <v>1591</v>
      </c>
      <c r="F1563" s="121" t="s">
        <v>553</v>
      </c>
      <c r="G1563" s="121" t="s">
        <v>553</v>
      </c>
      <c r="H1563" s="116"/>
      <c r="I1563" s="116"/>
      <c r="J1563" s="116"/>
      <c r="K1563" s="116"/>
      <c r="Q1563" s="137"/>
      <c r="R1563" s="137"/>
      <c r="S1563" s="135"/>
      <c r="T1563" s="135"/>
      <c r="U1563" s="136"/>
      <c r="V1563" s="136"/>
      <c r="W1563" s="136"/>
      <c r="X1563" s="116"/>
      <c r="Y1563" s="136"/>
    </row>
    <row r="1564" spans="1:25" ht="15.75" customHeight="1">
      <c r="A1564" s="116" t="s">
        <v>3656</v>
      </c>
      <c r="C1564" s="116"/>
      <c r="D1564" s="116"/>
      <c r="E1564" s="203" t="s">
        <v>1592</v>
      </c>
      <c r="F1564" s="121" t="s">
        <v>553</v>
      </c>
      <c r="G1564" s="121" t="s">
        <v>553</v>
      </c>
      <c r="H1564" s="116"/>
      <c r="I1564" s="116"/>
      <c r="J1564" s="116"/>
      <c r="K1564" s="116"/>
      <c r="Q1564" s="137"/>
      <c r="R1564" s="137"/>
      <c r="S1564" s="135"/>
      <c r="T1564" s="135"/>
      <c r="U1564" s="136"/>
      <c r="V1564" s="136"/>
      <c r="W1564" s="136"/>
      <c r="X1564" s="116"/>
      <c r="Y1564" s="136"/>
    </row>
    <row r="1565" spans="1:25" ht="15.75" customHeight="1">
      <c r="A1565" s="116" t="s">
        <v>3656</v>
      </c>
      <c r="C1565" s="116"/>
      <c r="D1565" s="116"/>
      <c r="E1565" s="203" t="s">
        <v>1593</v>
      </c>
      <c r="F1565" s="121" t="s">
        <v>553</v>
      </c>
      <c r="G1565" s="121" t="s">
        <v>553</v>
      </c>
      <c r="H1565" s="116"/>
      <c r="I1565" s="116"/>
      <c r="J1565" s="116"/>
      <c r="K1565" s="116"/>
      <c r="Q1565" s="137"/>
      <c r="R1565" s="137"/>
      <c r="S1565" s="135"/>
      <c r="T1565" s="135"/>
      <c r="U1565" s="136"/>
      <c r="V1565" s="136"/>
      <c r="W1565" s="136"/>
      <c r="X1565" s="116"/>
      <c r="Y1565" s="136"/>
    </row>
    <row r="1566" spans="1:25" ht="15.75" customHeight="1">
      <c r="A1566" s="116" t="s">
        <v>3656</v>
      </c>
      <c r="C1566" s="116"/>
      <c r="D1566" s="116"/>
      <c r="E1566" s="203" t="s">
        <v>1594</v>
      </c>
      <c r="F1566" s="121" t="s">
        <v>553</v>
      </c>
      <c r="G1566" s="121" t="s">
        <v>553</v>
      </c>
      <c r="H1566" s="116"/>
      <c r="I1566" s="116"/>
      <c r="J1566" s="116"/>
      <c r="K1566" s="116"/>
      <c r="Q1566" s="137"/>
      <c r="R1566" s="137"/>
      <c r="S1566" s="135"/>
      <c r="T1566" s="135"/>
      <c r="U1566" s="136"/>
      <c r="V1566" s="136"/>
      <c r="W1566" s="136"/>
      <c r="X1566" s="116"/>
      <c r="Y1566" s="136"/>
    </row>
    <row r="1567" spans="1:25" ht="15.75" customHeight="1">
      <c r="A1567" s="116" t="s">
        <v>3656</v>
      </c>
      <c r="C1567" s="116"/>
      <c r="D1567" s="116"/>
      <c r="E1567" s="203" t="s">
        <v>1595</v>
      </c>
      <c r="F1567" s="121" t="s">
        <v>553</v>
      </c>
      <c r="G1567" s="121" t="s">
        <v>553</v>
      </c>
      <c r="H1567" s="116"/>
      <c r="I1567" s="116"/>
      <c r="J1567" s="116"/>
      <c r="K1567" s="116"/>
      <c r="Q1567" s="137"/>
      <c r="R1567" s="137"/>
      <c r="S1567" s="135"/>
      <c r="T1567" s="135"/>
      <c r="U1567" s="136"/>
      <c r="V1567" s="136"/>
      <c r="W1567" s="136"/>
      <c r="X1567" s="116"/>
      <c r="Y1567" s="136"/>
    </row>
    <row r="1568" spans="1:25" ht="15.75" customHeight="1">
      <c r="A1568" s="116" t="s">
        <v>3656</v>
      </c>
      <c r="C1568" s="116"/>
      <c r="D1568" s="116"/>
      <c r="E1568" s="203" t="s">
        <v>1596</v>
      </c>
      <c r="F1568" s="121" t="s">
        <v>553</v>
      </c>
      <c r="G1568" s="121" t="s">
        <v>553</v>
      </c>
      <c r="H1568" s="116"/>
      <c r="I1568" s="116"/>
      <c r="J1568" s="116"/>
      <c r="K1568" s="116"/>
      <c r="Q1568" s="137"/>
      <c r="R1568" s="137"/>
      <c r="S1568" s="135"/>
      <c r="T1568" s="135"/>
      <c r="U1568" s="136"/>
      <c r="V1568" s="136"/>
      <c r="W1568" s="136"/>
      <c r="X1568" s="116"/>
      <c r="Y1568" s="136"/>
    </row>
    <row r="1569" spans="1:25" ht="15.75" customHeight="1">
      <c r="A1569" s="116" t="s">
        <v>3656</v>
      </c>
      <c r="C1569" s="116"/>
      <c r="D1569" s="116"/>
      <c r="E1569" s="203" t="s">
        <v>1597</v>
      </c>
      <c r="F1569" s="121" t="s">
        <v>553</v>
      </c>
      <c r="G1569" s="121" t="s">
        <v>553</v>
      </c>
      <c r="H1569" s="116"/>
      <c r="I1569" s="116"/>
      <c r="J1569" s="116"/>
      <c r="K1569" s="116"/>
      <c r="Q1569" s="137"/>
      <c r="R1569" s="137"/>
      <c r="S1569" s="135"/>
      <c r="T1569" s="135"/>
      <c r="U1569" s="136"/>
      <c r="V1569" s="136"/>
      <c r="W1569" s="136"/>
      <c r="X1569" s="116"/>
      <c r="Y1569" s="136"/>
    </row>
    <row r="1570" spans="1:25" ht="15.75" customHeight="1">
      <c r="A1570" s="116" t="s">
        <v>3656</v>
      </c>
      <c r="C1570" s="116"/>
      <c r="D1570" s="116"/>
      <c r="E1570" s="203" t="s">
        <v>1598</v>
      </c>
      <c r="F1570" s="121" t="s">
        <v>553</v>
      </c>
      <c r="G1570" s="121" t="s">
        <v>553</v>
      </c>
      <c r="H1570" s="116"/>
      <c r="I1570" s="116"/>
      <c r="J1570" s="116"/>
      <c r="K1570" s="116"/>
      <c r="Q1570" s="137"/>
      <c r="R1570" s="137"/>
      <c r="S1570" s="135"/>
      <c r="T1570" s="135"/>
      <c r="U1570" s="136"/>
      <c r="V1570" s="136"/>
      <c r="W1570" s="136"/>
      <c r="X1570" s="116"/>
      <c r="Y1570" s="136"/>
    </row>
    <row r="1571" spans="1:25" ht="15.75" customHeight="1">
      <c r="A1571" s="116" t="s">
        <v>3656</v>
      </c>
      <c r="C1571" s="116"/>
      <c r="D1571" s="116"/>
      <c r="E1571" s="203" t="s">
        <v>1599</v>
      </c>
      <c r="F1571" s="121" t="s">
        <v>553</v>
      </c>
      <c r="G1571" s="121" t="s">
        <v>553</v>
      </c>
      <c r="H1571" s="116"/>
      <c r="I1571" s="116"/>
      <c r="J1571" s="116"/>
      <c r="K1571" s="116"/>
      <c r="Q1571" s="137"/>
      <c r="R1571" s="137"/>
      <c r="S1571" s="135"/>
      <c r="T1571" s="135"/>
      <c r="U1571" s="136"/>
      <c r="V1571" s="136"/>
      <c r="W1571" s="136"/>
      <c r="X1571" s="116"/>
      <c r="Y1571" s="136"/>
    </row>
    <row r="1572" spans="1:25" ht="15.75" customHeight="1">
      <c r="A1572" s="116" t="s">
        <v>3656</v>
      </c>
      <c r="C1572" s="116"/>
      <c r="D1572" s="116"/>
      <c r="E1572" s="203" t="s">
        <v>1600</v>
      </c>
      <c r="F1572" s="121" t="s">
        <v>553</v>
      </c>
      <c r="G1572" s="121" t="s">
        <v>553</v>
      </c>
      <c r="H1572" s="116"/>
      <c r="I1572" s="116"/>
      <c r="J1572" s="116"/>
      <c r="K1572" s="116"/>
      <c r="Q1572" s="137"/>
      <c r="R1572" s="137"/>
      <c r="S1572" s="135"/>
      <c r="T1572" s="135"/>
      <c r="U1572" s="136"/>
      <c r="V1572" s="136"/>
      <c r="W1572" s="136"/>
      <c r="X1572" s="116"/>
      <c r="Y1572" s="136"/>
    </row>
    <row r="1573" spans="1:25" ht="15.75" customHeight="1">
      <c r="A1573" s="116" t="s">
        <v>3656</v>
      </c>
      <c r="C1573" s="116"/>
      <c r="D1573" s="116"/>
      <c r="E1573" s="203" t="s">
        <v>1601</v>
      </c>
      <c r="F1573" s="121" t="s">
        <v>553</v>
      </c>
      <c r="G1573" s="121" t="s">
        <v>553</v>
      </c>
      <c r="H1573" s="116"/>
      <c r="I1573" s="116"/>
      <c r="J1573" s="116"/>
      <c r="K1573" s="116"/>
      <c r="Q1573" s="137"/>
      <c r="R1573" s="137"/>
      <c r="S1573" s="135"/>
      <c r="T1573" s="135"/>
      <c r="U1573" s="136"/>
      <c r="V1573" s="136"/>
      <c r="W1573" s="136"/>
      <c r="X1573" s="116"/>
      <c r="Y1573" s="136"/>
    </row>
    <row r="1574" spans="1:25" ht="15.75" customHeight="1">
      <c r="A1574" s="116" t="s">
        <v>3656</v>
      </c>
      <c r="C1574" s="116"/>
      <c r="D1574" s="116"/>
      <c r="E1574" s="203" t="s">
        <v>1602</v>
      </c>
      <c r="F1574" s="121" t="s">
        <v>553</v>
      </c>
      <c r="G1574" s="121" t="s">
        <v>553</v>
      </c>
      <c r="H1574" s="116"/>
      <c r="I1574" s="116"/>
      <c r="J1574" s="116"/>
      <c r="K1574" s="116"/>
      <c r="Q1574" s="137"/>
      <c r="R1574" s="137"/>
      <c r="S1574" s="135"/>
      <c r="T1574" s="135"/>
      <c r="U1574" s="136"/>
      <c r="V1574" s="136"/>
      <c r="W1574" s="136"/>
      <c r="X1574" s="116"/>
      <c r="Y1574" s="136"/>
    </row>
    <row r="1575" spans="1:25" ht="15.75" customHeight="1">
      <c r="A1575" s="116" t="s">
        <v>3656</v>
      </c>
      <c r="C1575" s="116"/>
      <c r="D1575" s="116"/>
      <c r="E1575" s="203" t="s">
        <v>1603</v>
      </c>
      <c r="F1575" s="121" t="s">
        <v>553</v>
      </c>
      <c r="G1575" s="121" t="s">
        <v>553</v>
      </c>
      <c r="H1575" s="116"/>
      <c r="I1575" s="116"/>
      <c r="J1575" s="116"/>
      <c r="K1575" s="116"/>
      <c r="Q1575" s="137"/>
      <c r="R1575" s="137"/>
      <c r="S1575" s="135"/>
      <c r="T1575" s="135"/>
      <c r="U1575" s="136"/>
      <c r="V1575" s="136"/>
      <c r="W1575" s="136"/>
      <c r="X1575" s="116"/>
      <c r="Y1575" s="136"/>
    </row>
    <row r="1576" spans="1:25" ht="15.75" customHeight="1">
      <c r="A1576" s="116" t="s">
        <v>3656</v>
      </c>
      <c r="C1576" s="116"/>
      <c r="D1576" s="116"/>
      <c r="E1576" s="203" t="s">
        <v>1604</v>
      </c>
      <c r="F1576" s="121" t="s">
        <v>553</v>
      </c>
      <c r="G1576" s="121" t="s">
        <v>553</v>
      </c>
      <c r="H1576" s="116"/>
      <c r="I1576" s="116"/>
      <c r="J1576" s="116"/>
      <c r="K1576" s="116"/>
      <c r="Q1576" s="137"/>
      <c r="R1576" s="137"/>
      <c r="S1576" s="135"/>
      <c r="T1576" s="135"/>
      <c r="U1576" s="136"/>
      <c r="V1576" s="136"/>
      <c r="W1576" s="136"/>
      <c r="X1576" s="116"/>
      <c r="Y1576" s="136"/>
    </row>
    <row r="1577" spans="1:25" ht="15.75" customHeight="1">
      <c r="A1577" s="116" t="s">
        <v>3656</v>
      </c>
      <c r="C1577" s="116"/>
      <c r="D1577" s="116"/>
      <c r="E1577" s="203" t="s">
        <v>1605</v>
      </c>
      <c r="F1577" s="121" t="s">
        <v>553</v>
      </c>
      <c r="G1577" s="121" t="s">
        <v>553</v>
      </c>
      <c r="H1577" s="116"/>
      <c r="I1577" s="116"/>
      <c r="J1577" s="116"/>
      <c r="K1577" s="116"/>
      <c r="Q1577" s="137"/>
      <c r="R1577" s="137"/>
      <c r="S1577" s="135"/>
      <c r="T1577" s="135"/>
      <c r="U1577" s="136"/>
      <c r="V1577" s="136"/>
      <c r="W1577" s="136"/>
      <c r="X1577" s="116"/>
      <c r="Y1577" s="136"/>
    </row>
    <row r="1578" spans="1:25" ht="15.75" customHeight="1">
      <c r="A1578" s="116" t="s">
        <v>3656</v>
      </c>
      <c r="C1578" s="116"/>
      <c r="D1578" s="116"/>
      <c r="E1578" s="203" t="s">
        <v>1606</v>
      </c>
      <c r="F1578" s="121" t="s">
        <v>553</v>
      </c>
      <c r="G1578" s="121" t="s">
        <v>553</v>
      </c>
      <c r="H1578" s="116"/>
      <c r="I1578" s="116"/>
      <c r="J1578" s="116"/>
      <c r="K1578" s="116"/>
      <c r="Q1578" s="137"/>
      <c r="R1578" s="137"/>
      <c r="S1578" s="135"/>
      <c r="T1578" s="135"/>
      <c r="U1578" s="136"/>
      <c r="V1578" s="136"/>
      <c r="W1578" s="136"/>
      <c r="X1578" s="116"/>
      <c r="Y1578" s="136"/>
    </row>
    <row r="1579" spans="1:25" ht="15.75" customHeight="1">
      <c r="A1579" s="116" t="s">
        <v>3656</v>
      </c>
      <c r="C1579" s="116"/>
      <c r="D1579" s="116"/>
      <c r="E1579" s="203" t="s">
        <v>1607</v>
      </c>
      <c r="F1579" s="121" t="s">
        <v>553</v>
      </c>
      <c r="G1579" s="121" t="s">
        <v>553</v>
      </c>
      <c r="H1579" s="116"/>
      <c r="I1579" s="116"/>
      <c r="J1579" s="116"/>
      <c r="K1579" s="116"/>
      <c r="Q1579" s="137"/>
      <c r="R1579" s="137"/>
      <c r="S1579" s="135"/>
      <c r="T1579" s="135"/>
      <c r="U1579" s="136"/>
      <c r="V1579" s="136"/>
      <c r="W1579" s="136"/>
      <c r="X1579" s="116"/>
      <c r="Y1579" s="136"/>
    </row>
    <row r="1580" spans="1:25" ht="15.75" customHeight="1">
      <c r="A1580" s="116" t="s">
        <v>3656</v>
      </c>
      <c r="C1580" s="116"/>
      <c r="D1580" s="116"/>
      <c r="E1580" s="203" t="s">
        <v>1608</v>
      </c>
      <c r="F1580" s="121" t="s">
        <v>553</v>
      </c>
      <c r="G1580" s="121" t="s">
        <v>553</v>
      </c>
      <c r="H1580" s="116"/>
      <c r="I1580" s="116"/>
      <c r="J1580" s="116"/>
      <c r="K1580" s="116"/>
      <c r="Q1580" s="137"/>
      <c r="R1580" s="137"/>
      <c r="S1580" s="135"/>
      <c r="T1580" s="135"/>
      <c r="U1580" s="136"/>
      <c r="V1580" s="136"/>
      <c r="W1580" s="136"/>
      <c r="X1580" s="116"/>
      <c r="Y1580" s="136"/>
    </row>
    <row r="1581" spans="1:25" ht="15.75" customHeight="1">
      <c r="A1581" s="116" t="s">
        <v>3656</v>
      </c>
      <c r="C1581" s="116"/>
      <c r="D1581" s="116"/>
      <c r="E1581" s="203" t="s">
        <v>1609</v>
      </c>
      <c r="F1581" s="121" t="s">
        <v>553</v>
      </c>
      <c r="G1581" s="121" t="s">
        <v>553</v>
      </c>
      <c r="H1581" s="116"/>
      <c r="I1581" s="116"/>
      <c r="J1581" s="116"/>
      <c r="K1581" s="116"/>
      <c r="Q1581" s="137"/>
      <c r="R1581" s="137"/>
      <c r="S1581" s="135"/>
      <c r="T1581" s="135"/>
      <c r="U1581" s="136"/>
      <c r="V1581" s="136"/>
      <c r="W1581" s="136"/>
      <c r="X1581" s="116"/>
      <c r="Y1581" s="136"/>
    </row>
    <row r="1582" spans="1:25" ht="15.75" customHeight="1">
      <c r="A1582" s="116" t="s">
        <v>3656</v>
      </c>
      <c r="C1582" s="116"/>
      <c r="D1582" s="116"/>
      <c r="E1582" s="203" t="s">
        <v>1610</v>
      </c>
      <c r="F1582" s="121" t="s">
        <v>553</v>
      </c>
      <c r="G1582" s="121" t="s">
        <v>553</v>
      </c>
      <c r="H1582" s="116"/>
      <c r="I1582" s="116"/>
      <c r="J1582" s="116"/>
      <c r="K1582" s="116"/>
      <c r="Q1582" s="137"/>
      <c r="R1582" s="137"/>
      <c r="S1582" s="135"/>
      <c r="T1582" s="135"/>
      <c r="U1582" s="136"/>
      <c r="V1582" s="136"/>
      <c r="W1582" s="136"/>
      <c r="X1582" s="116"/>
      <c r="Y1582" s="136"/>
    </row>
    <row r="1583" spans="1:25" ht="15.75" customHeight="1">
      <c r="A1583" s="116" t="s">
        <v>3656</v>
      </c>
      <c r="C1583" s="116"/>
      <c r="D1583" s="116"/>
      <c r="E1583" s="203" t="s">
        <v>1611</v>
      </c>
      <c r="F1583" s="121" t="s">
        <v>553</v>
      </c>
      <c r="G1583" s="121" t="s">
        <v>553</v>
      </c>
      <c r="H1583" s="116"/>
      <c r="I1583" s="116"/>
      <c r="J1583" s="116"/>
      <c r="K1583" s="116"/>
      <c r="Q1583" s="137"/>
      <c r="R1583" s="137"/>
      <c r="S1583" s="135"/>
      <c r="T1583" s="135"/>
      <c r="U1583" s="136"/>
      <c r="V1583" s="136"/>
      <c r="W1583" s="136"/>
      <c r="X1583" s="116"/>
      <c r="Y1583" s="136"/>
    </row>
    <row r="1584" spans="1:25" ht="15.75" customHeight="1">
      <c r="A1584" s="116" t="s">
        <v>3656</v>
      </c>
      <c r="C1584" s="116"/>
      <c r="D1584" s="116"/>
      <c r="E1584" s="203" t="s">
        <v>1612</v>
      </c>
      <c r="F1584" s="121" t="s">
        <v>553</v>
      </c>
      <c r="G1584" s="121" t="s">
        <v>553</v>
      </c>
      <c r="H1584" s="116"/>
      <c r="I1584" s="116"/>
      <c r="J1584" s="116"/>
      <c r="K1584" s="116"/>
      <c r="Q1584" s="137"/>
      <c r="R1584" s="137"/>
      <c r="S1584" s="135"/>
      <c r="T1584" s="135"/>
      <c r="U1584" s="136"/>
      <c r="V1584" s="136"/>
      <c r="W1584" s="136"/>
      <c r="X1584" s="116"/>
      <c r="Y1584" s="136"/>
    </row>
    <row r="1585" spans="1:25" ht="15.75" customHeight="1">
      <c r="A1585" s="116" t="s">
        <v>3656</v>
      </c>
      <c r="C1585" s="116"/>
      <c r="D1585" s="116"/>
      <c r="E1585" s="203" t="s">
        <v>1613</v>
      </c>
      <c r="F1585" s="121" t="s">
        <v>553</v>
      </c>
      <c r="G1585" s="121" t="s">
        <v>553</v>
      </c>
      <c r="H1585" s="116"/>
      <c r="I1585" s="116"/>
      <c r="J1585" s="116"/>
      <c r="K1585" s="116"/>
      <c r="Q1585" s="137"/>
      <c r="R1585" s="137"/>
      <c r="S1585" s="135"/>
      <c r="T1585" s="135"/>
      <c r="U1585" s="136"/>
      <c r="V1585" s="136"/>
      <c r="W1585" s="136"/>
      <c r="X1585" s="116"/>
      <c r="Y1585" s="136"/>
    </row>
    <row r="1586" spans="1:25" ht="15.75" customHeight="1">
      <c r="A1586" s="116" t="s">
        <v>3656</v>
      </c>
      <c r="C1586" s="116"/>
      <c r="D1586" s="116"/>
      <c r="E1586" s="203" t="s">
        <v>1614</v>
      </c>
      <c r="F1586" s="121" t="s">
        <v>553</v>
      </c>
      <c r="G1586" s="121" t="s">
        <v>553</v>
      </c>
      <c r="H1586" s="116"/>
      <c r="I1586" s="116"/>
      <c r="J1586" s="116"/>
      <c r="K1586" s="116"/>
      <c r="Q1586" s="137"/>
      <c r="R1586" s="137"/>
      <c r="S1586" s="135"/>
      <c r="T1586" s="135"/>
      <c r="U1586" s="136"/>
      <c r="V1586" s="136"/>
      <c r="W1586" s="136"/>
      <c r="X1586" s="116"/>
      <c r="Y1586" s="136"/>
    </row>
    <row r="1587" spans="1:25" ht="15.75" customHeight="1">
      <c r="A1587" s="116" t="s">
        <v>3656</v>
      </c>
      <c r="C1587" s="116"/>
      <c r="D1587" s="116"/>
      <c r="E1587" s="203" t="s">
        <v>1615</v>
      </c>
      <c r="F1587" s="121" t="s">
        <v>553</v>
      </c>
      <c r="G1587" s="121" t="s">
        <v>553</v>
      </c>
      <c r="H1587" s="116"/>
      <c r="I1587" s="116"/>
      <c r="J1587" s="116"/>
      <c r="K1587" s="116"/>
      <c r="Q1587" s="137"/>
      <c r="R1587" s="137"/>
      <c r="S1587" s="135"/>
      <c r="T1587" s="135"/>
      <c r="U1587" s="136"/>
      <c r="V1587" s="136"/>
      <c r="W1587" s="136"/>
      <c r="X1587" s="116"/>
      <c r="Y1587" s="136"/>
    </row>
    <row r="1588" spans="1:25" ht="15.75" customHeight="1">
      <c r="A1588" s="116" t="s">
        <v>3656</v>
      </c>
      <c r="C1588" s="116"/>
      <c r="D1588" s="116"/>
      <c r="E1588" s="203" t="s">
        <v>1616</v>
      </c>
      <c r="F1588" s="121" t="s">
        <v>553</v>
      </c>
      <c r="G1588" s="121" t="s">
        <v>553</v>
      </c>
      <c r="H1588" s="116"/>
      <c r="I1588" s="116"/>
      <c r="J1588" s="116"/>
      <c r="K1588" s="116"/>
      <c r="Q1588" s="137"/>
      <c r="R1588" s="137"/>
      <c r="S1588" s="135"/>
      <c r="T1588" s="135"/>
      <c r="U1588" s="136"/>
      <c r="V1588" s="136"/>
      <c r="W1588" s="136"/>
      <c r="X1588" s="116"/>
      <c r="Y1588" s="136"/>
    </row>
    <row r="1589" spans="1:25" ht="15.75" customHeight="1">
      <c r="A1589" s="116" t="s">
        <v>3656</v>
      </c>
      <c r="C1589" s="116"/>
      <c r="D1589" s="116"/>
      <c r="E1589" s="203" t="s">
        <v>1617</v>
      </c>
      <c r="F1589" s="121" t="s">
        <v>553</v>
      </c>
      <c r="G1589" s="121" t="s">
        <v>553</v>
      </c>
      <c r="H1589" s="116"/>
      <c r="I1589" s="116"/>
      <c r="J1589" s="116"/>
      <c r="K1589" s="116"/>
      <c r="Q1589" s="137"/>
      <c r="R1589" s="137"/>
      <c r="S1589" s="135"/>
      <c r="T1589" s="135"/>
      <c r="U1589" s="136"/>
      <c r="V1589" s="136"/>
      <c r="W1589" s="136"/>
      <c r="X1589" s="116"/>
      <c r="Y1589" s="136"/>
    </row>
    <row r="1590" spans="1:25" ht="15.75" customHeight="1">
      <c r="A1590" s="116" t="s">
        <v>3656</v>
      </c>
      <c r="C1590" s="116"/>
      <c r="D1590" s="116"/>
      <c r="E1590" s="203" t="s">
        <v>1618</v>
      </c>
      <c r="F1590" s="121" t="s">
        <v>553</v>
      </c>
      <c r="G1590" s="121" t="s">
        <v>553</v>
      </c>
      <c r="H1590" s="116"/>
      <c r="I1590" s="116"/>
      <c r="J1590" s="116"/>
      <c r="K1590" s="116"/>
      <c r="Q1590" s="137"/>
      <c r="R1590" s="137"/>
      <c r="S1590" s="135"/>
      <c r="T1590" s="135"/>
      <c r="U1590" s="136"/>
      <c r="V1590" s="136"/>
      <c r="W1590" s="136"/>
      <c r="X1590" s="116"/>
      <c r="Y1590" s="136"/>
    </row>
    <row r="1591" spans="1:25" ht="15.75" customHeight="1">
      <c r="A1591" s="116" t="s">
        <v>3656</v>
      </c>
      <c r="C1591" s="116"/>
      <c r="D1591" s="116"/>
      <c r="E1591" s="203" t="s">
        <v>1619</v>
      </c>
      <c r="F1591" s="121" t="s">
        <v>553</v>
      </c>
      <c r="G1591" s="121" t="s">
        <v>553</v>
      </c>
      <c r="H1591" s="116"/>
      <c r="I1591" s="116"/>
      <c r="J1591" s="116"/>
      <c r="K1591" s="116"/>
      <c r="Q1591" s="137"/>
      <c r="R1591" s="137"/>
      <c r="S1591" s="135"/>
      <c r="T1591" s="135"/>
      <c r="U1591" s="136"/>
      <c r="V1591" s="136"/>
      <c r="W1591" s="136"/>
      <c r="X1591" s="116"/>
      <c r="Y1591" s="136"/>
    </row>
    <row r="1592" spans="1:25" ht="15.75" customHeight="1">
      <c r="A1592" s="116" t="s">
        <v>3656</v>
      </c>
      <c r="C1592" s="116"/>
      <c r="D1592" s="116"/>
      <c r="E1592" s="203" t="s">
        <v>1620</v>
      </c>
      <c r="F1592" s="121" t="s">
        <v>553</v>
      </c>
      <c r="G1592" s="121" t="s">
        <v>553</v>
      </c>
      <c r="H1592" s="116"/>
      <c r="I1592" s="116"/>
      <c r="J1592" s="116"/>
      <c r="K1592" s="116"/>
      <c r="Q1592" s="137"/>
      <c r="R1592" s="137"/>
      <c r="S1592" s="135"/>
      <c r="T1592" s="135"/>
      <c r="U1592" s="136"/>
      <c r="V1592" s="136"/>
      <c r="W1592" s="136"/>
      <c r="X1592" s="116"/>
      <c r="Y1592" s="136"/>
    </row>
    <row r="1593" spans="1:25" ht="15.75" customHeight="1">
      <c r="A1593" s="116" t="s">
        <v>3656</v>
      </c>
      <c r="C1593" s="116"/>
      <c r="D1593" s="116"/>
      <c r="E1593" s="203" t="s">
        <v>1621</v>
      </c>
      <c r="F1593" s="121" t="s">
        <v>553</v>
      </c>
      <c r="G1593" s="121" t="s">
        <v>553</v>
      </c>
      <c r="H1593" s="116"/>
      <c r="I1593" s="116"/>
      <c r="J1593" s="116"/>
      <c r="K1593" s="116"/>
      <c r="Q1593" s="137"/>
      <c r="R1593" s="137"/>
      <c r="S1593" s="135"/>
      <c r="T1593" s="135"/>
      <c r="U1593" s="136"/>
      <c r="V1593" s="136"/>
      <c r="W1593" s="136"/>
      <c r="X1593" s="116"/>
      <c r="Y1593" s="136"/>
    </row>
    <row r="1594" spans="1:25" ht="15.75" customHeight="1">
      <c r="A1594" s="116" t="s">
        <v>3656</v>
      </c>
      <c r="C1594" s="116"/>
      <c r="D1594" s="116"/>
      <c r="E1594" s="203" t="s">
        <v>1622</v>
      </c>
      <c r="F1594" s="121" t="s">
        <v>553</v>
      </c>
      <c r="G1594" s="121" t="s">
        <v>553</v>
      </c>
      <c r="H1594" s="116"/>
      <c r="I1594" s="116"/>
      <c r="J1594" s="116"/>
      <c r="K1594" s="116"/>
      <c r="Q1594" s="137"/>
      <c r="R1594" s="137"/>
      <c r="S1594" s="135"/>
      <c r="T1594" s="135"/>
      <c r="U1594" s="136"/>
      <c r="V1594" s="136"/>
      <c r="W1594" s="136"/>
      <c r="X1594" s="116"/>
      <c r="Y1594" s="136"/>
    </row>
    <row r="1595" spans="1:25" ht="15.75" customHeight="1">
      <c r="A1595" s="116" t="s">
        <v>3656</v>
      </c>
      <c r="C1595" s="116"/>
      <c r="D1595" s="116"/>
      <c r="E1595" s="203" t="s">
        <v>1623</v>
      </c>
      <c r="F1595" s="121" t="s">
        <v>553</v>
      </c>
      <c r="G1595" s="121" t="s">
        <v>553</v>
      </c>
      <c r="H1595" s="116"/>
      <c r="I1595" s="116"/>
      <c r="J1595" s="116"/>
      <c r="K1595" s="116"/>
      <c r="Q1595" s="137"/>
      <c r="R1595" s="137"/>
      <c r="S1595" s="135"/>
      <c r="T1595" s="135"/>
      <c r="U1595" s="136"/>
      <c r="V1595" s="136"/>
      <c r="W1595" s="136"/>
      <c r="X1595" s="116"/>
      <c r="Y1595" s="136"/>
    </row>
    <row r="1596" spans="1:25" ht="15.75" customHeight="1">
      <c r="A1596" s="116" t="s">
        <v>3656</v>
      </c>
      <c r="C1596" s="116"/>
      <c r="D1596" s="116"/>
      <c r="E1596" s="203" t="s">
        <v>1624</v>
      </c>
      <c r="F1596" s="121" t="s">
        <v>553</v>
      </c>
      <c r="G1596" s="121" t="s">
        <v>553</v>
      </c>
      <c r="H1596" s="116"/>
      <c r="I1596" s="116"/>
      <c r="J1596" s="116"/>
      <c r="K1596" s="116"/>
      <c r="Q1596" s="137"/>
      <c r="R1596" s="137"/>
      <c r="S1596" s="135"/>
      <c r="T1596" s="135"/>
      <c r="U1596" s="136"/>
      <c r="V1596" s="136"/>
      <c r="W1596" s="136"/>
      <c r="X1596" s="116"/>
      <c r="Y1596" s="136"/>
    </row>
    <row r="1597" spans="1:25" ht="15.75" customHeight="1">
      <c r="A1597" s="116" t="s">
        <v>3656</v>
      </c>
      <c r="C1597" s="116"/>
      <c r="D1597" s="116"/>
      <c r="E1597" s="203" t="s">
        <v>1625</v>
      </c>
      <c r="F1597" s="121" t="s">
        <v>553</v>
      </c>
      <c r="G1597" s="121" t="s">
        <v>553</v>
      </c>
      <c r="H1597" s="116"/>
      <c r="I1597" s="116"/>
      <c r="J1597" s="116"/>
      <c r="K1597" s="116"/>
      <c r="Q1597" s="137"/>
      <c r="R1597" s="137"/>
      <c r="S1597" s="135"/>
      <c r="T1597" s="135"/>
      <c r="U1597" s="136"/>
      <c r="V1597" s="136"/>
      <c r="W1597" s="136"/>
      <c r="X1597" s="116"/>
      <c r="Y1597" s="136"/>
    </row>
    <row r="1598" spans="1:25" ht="15.75" customHeight="1">
      <c r="A1598" s="116" t="s">
        <v>3656</v>
      </c>
      <c r="C1598" s="116"/>
      <c r="D1598" s="116"/>
      <c r="E1598" s="203" t="s">
        <v>1626</v>
      </c>
      <c r="F1598" s="121" t="s">
        <v>553</v>
      </c>
      <c r="G1598" s="121" t="s">
        <v>553</v>
      </c>
      <c r="H1598" s="116"/>
      <c r="I1598" s="116"/>
      <c r="J1598" s="116"/>
      <c r="K1598" s="116"/>
      <c r="Q1598" s="137"/>
      <c r="R1598" s="137"/>
      <c r="S1598" s="135"/>
      <c r="T1598" s="135"/>
      <c r="U1598" s="136"/>
      <c r="V1598" s="136"/>
      <c r="W1598" s="136"/>
      <c r="X1598" s="116"/>
      <c r="Y1598" s="136"/>
    </row>
    <row r="1599" spans="1:25" ht="15.75" customHeight="1">
      <c r="A1599" s="116" t="s">
        <v>3656</v>
      </c>
      <c r="C1599" s="116"/>
      <c r="D1599" s="116"/>
      <c r="E1599" s="203" t="s">
        <v>1627</v>
      </c>
      <c r="F1599" s="121" t="s">
        <v>553</v>
      </c>
      <c r="G1599" s="121" t="s">
        <v>553</v>
      </c>
      <c r="H1599" s="116"/>
      <c r="I1599" s="116"/>
      <c r="J1599" s="116"/>
      <c r="K1599" s="116"/>
      <c r="Q1599" s="137"/>
      <c r="R1599" s="137"/>
      <c r="S1599" s="135"/>
      <c r="T1599" s="135"/>
      <c r="U1599" s="136"/>
      <c r="V1599" s="136"/>
      <c r="W1599" s="136"/>
      <c r="X1599" s="116"/>
      <c r="Y1599" s="136"/>
    </row>
    <row r="1600" spans="1:25" ht="15.75" customHeight="1">
      <c r="A1600" s="116" t="s">
        <v>3656</v>
      </c>
      <c r="C1600" s="116"/>
      <c r="D1600" s="116"/>
      <c r="E1600" s="203" t="s">
        <v>1628</v>
      </c>
      <c r="F1600" s="121" t="s">
        <v>553</v>
      </c>
      <c r="G1600" s="121" t="s">
        <v>553</v>
      </c>
      <c r="H1600" s="116"/>
      <c r="I1600" s="116"/>
      <c r="J1600" s="116"/>
      <c r="K1600" s="116"/>
      <c r="Q1600" s="137"/>
      <c r="R1600" s="137"/>
      <c r="S1600" s="135"/>
      <c r="T1600" s="135"/>
      <c r="U1600" s="136"/>
      <c r="V1600" s="136"/>
      <c r="W1600" s="136"/>
      <c r="X1600" s="116"/>
      <c r="Y1600" s="136"/>
    </row>
    <row r="1601" spans="1:25" ht="15.75" customHeight="1">
      <c r="A1601" s="116" t="s">
        <v>3656</v>
      </c>
      <c r="C1601" s="116"/>
      <c r="D1601" s="116"/>
      <c r="E1601" s="203" t="s">
        <v>1629</v>
      </c>
      <c r="F1601" s="121" t="s">
        <v>553</v>
      </c>
      <c r="G1601" s="121" t="s">
        <v>553</v>
      </c>
      <c r="H1601" s="116"/>
      <c r="I1601" s="116"/>
      <c r="J1601" s="116"/>
      <c r="K1601" s="116"/>
      <c r="Q1601" s="137"/>
      <c r="R1601" s="137"/>
      <c r="S1601" s="135"/>
      <c r="T1601" s="135"/>
      <c r="U1601" s="136"/>
      <c r="V1601" s="136"/>
      <c r="W1601" s="136"/>
      <c r="X1601" s="116"/>
      <c r="Y1601" s="136"/>
    </row>
    <row r="1602" spans="1:25" ht="15.75" customHeight="1">
      <c r="A1602" s="116" t="s">
        <v>3656</v>
      </c>
      <c r="C1602" s="116"/>
      <c r="D1602" s="116"/>
      <c r="E1602" s="203" t="s">
        <v>1630</v>
      </c>
      <c r="F1602" s="121" t="s">
        <v>553</v>
      </c>
      <c r="G1602" s="121" t="s">
        <v>553</v>
      </c>
      <c r="H1602" s="116"/>
      <c r="I1602" s="116"/>
      <c r="J1602" s="116"/>
      <c r="K1602" s="116"/>
      <c r="Q1602" s="137"/>
      <c r="R1602" s="137"/>
      <c r="S1602" s="135"/>
      <c r="T1602" s="135"/>
      <c r="U1602" s="136"/>
      <c r="V1602" s="136"/>
      <c r="W1602" s="136"/>
      <c r="X1602" s="116"/>
      <c r="Y1602" s="136"/>
    </row>
    <row r="1603" spans="1:25" ht="15.75" customHeight="1">
      <c r="A1603" s="116" t="s">
        <v>3656</v>
      </c>
      <c r="C1603" s="116"/>
      <c r="D1603" s="116"/>
      <c r="E1603" s="203" t="s">
        <v>1631</v>
      </c>
      <c r="F1603" s="121" t="s">
        <v>553</v>
      </c>
      <c r="G1603" s="121" t="s">
        <v>553</v>
      </c>
      <c r="H1603" s="116"/>
      <c r="I1603" s="116"/>
      <c r="J1603" s="116"/>
      <c r="K1603" s="116"/>
      <c r="Q1603" s="137"/>
      <c r="R1603" s="137"/>
      <c r="S1603" s="135"/>
      <c r="T1603" s="135"/>
      <c r="U1603" s="136"/>
      <c r="V1603" s="136"/>
      <c r="W1603" s="136"/>
      <c r="X1603" s="116"/>
      <c r="Y1603" s="136"/>
    </row>
    <row r="1604" spans="1:25" ht="15.75" customHeight="1">
      <c r="A1604" s="116" t="s">
        <v>3656</v>
      </c>
      <c r="C1604" s="116"/>
      <c r="D1604" s="116"/>
      <c r="E1604" s="203" t="s">
        <v>1632</v>
      </c>
      <c r="F1604" s="121" t="s">
        <v>553</v>
      </c>
      <c r="G1604" s="121" t="s">
        <v>553</v>
      </c>
      <c r="H1604" s="116"/>
      <c r="I1604" s="116"/>
      <c r="J1604" s="116"/>
      <c r="K1604" s="116"/>
      <c r="Q1604" s="137"/>
      <c r="R1604" s="137"/>
      <c r="S1604" s="135"/>
      <c r="T1604" s="135"/>
      <c r="U1604" s="136"/>
      <c r="V1604" s="136"/>
      <c r="W1604" s="136"/>
      <c r="X1604" s="116"/>
      <c r="Y1604" s="136"/>
    </row>
    <row r="1605" spans="1:25" ht="15.75" customHeight="1">
      <c r="A1605" s="116" t="s">
        <v>3656</v>
      </c>
      <c r="C1605" s="116"/>
      <c r="D1605" s="116"/>
      <c r="E1605" s="203" t="s">
        <v>1633</v>
      </c>
      <c r="F1605" s="121" t="s">
        <v>553</v>
      </c>
      <c r="G1605" s="121" t="s">
        <v>553</v>
      </c>
      <c r="H1605" s="116"/>
      <c r="I1605" s="116"/>
      <c r="J1605" s="116"/>
      <c r="K1605" s="116"/>
      <c r="Q1605" s="137"/>
      <c r="R1605" s="137"/>
      <c r="S1605" s="135"/>
      <c r="T1605" s="135"/>
      <c r="U1605" s="136"/>
      <c r="V1605" s="136"/>
      <c r="W1605" s="136"/>
      <c r="X1605" s="116"/>
      <c r="Y1605" s="136"/>
    </row>
    <row r="1606" spans="1:25" ht="15.75" customHeight="1">
      <c r="A1606" s="116" t="s">
        <v>3656</v>
      </c>
      <c r="C1606" s="116"/>
      <c r="D1606" s="116"/>
      <c r="E1606" s="203" t="s">
        <v>1634</v>
      </c>
      <c r="F1606" s="121" t="s">
        <v>553</v>
      </c>
      <c r="G1606" s="121" t="s">
        <v>553</v>
      </c>
      <c r="H1606" s="116"/>
      <c r="I1606" s="116"/>
      <c r="J1606" s="116"/>
      <c r="K1606" s="116"/>
      <c r="Q1606" s="137"/>
      <c r="R1606" s="137"/>
      <c r="S1606" s="135"/>
      <c r="T1606" s="135"/>
      <c r="U1606" s="136"/>
      <c r="V1606" s="136"/>
      <c r="W1606" s="136"/>
      <c r="X1606" s="116"/>
      <c r="Y1606" s="136"/>
    </row>
    <row r="1607" spans="1:25" ht="15.75" customHeight="1">
      <c r="A1607" s="116" t="s">
        <v>3656</v>
      </c>
      <c r="C1607" s="116"/>
      <c r="D1607" s="116"/>
      <c r="E1607" s="203" t="s">
        <v>1635</v>
      </c>
      <c r="F1607" s="121" t="s">
        <v>553</v>
      </c>
      <c r="G1607" s="121" t="s">
        <v>553</v>
      </c>
      <c r="H1607" s="116"/>
      <c r="I1607" s="116"/>
      <c r="J1607" s="116"/>
      <c r="K1607" s="116"/>
      <c r="Q1607" s="137"/>
      <c r="R1607" s="137"/>
      <c r="S1607" s="135"/>
      <c r="T1607" s="135"/>
      <c r="U1607" s="136"/>
      <c r="V1607" s="136"/>
      <c r="W1607" s="136"/>
      <c r="X1607" s="116"/>
      <c r="Y1607" s="136"/>
    </row>
    <row r="1608" spans="1:25" ht="15.75" customHeight="1">
      <c r="A1608" s="116" t="s">
        <v>3656</v>
      </c>
      <c r="C1608" s="116"/>
      <c r="D1608" s="116"/>
      <c r="E1608" s="203" t="s">
        <v>1636</v>
      </c>
      <c r="F1608" s="121" t="s">
        <v>553</v>
      </c>
      <c r="G1608" s="121" t="s">
        <v>553</v>
      </c>
      <c r="H1608" s="116"/>
      <c r="I1608" s="116"/>
      <c r="J1608" s="116"/>
      <c r="K1608" s="116"/>
      <c r="Q1608" s="137"/>
      <c r="R1608" s="137"/>
      <c r="S1608" s="135"/>
      <c r="T1608" s="135"/>
      <c r="U1608" s="136"/>
      <c r="V1608" s="136"/>
      <c r="W1608" s="136"/>
      <c r="X1608" s="116"/>
      <c r="Y1608" s="136"/>
    </row>
    <row r="1609" spans="1:25" ht="15.75" customHeight="1">
      <c r="A1609" s="116" t="s">
        <v>3656</v>
      </c>
      <c r="C1609" s="116"/>
      <c r="D1609" s="116"/>
      <c r="E1609" s="203" t="s">
        <v>1637</v>
      </c>
      <c r="F1609" s="121" t="s">
        <v>553</v>
      </c>
      <c r="G1609" s="121" t="s">
        <v>553</v>
      </c>
      <c r="H1609" s="116"/>
      <c r="I1609" s="116"/>
      <c r="J1609" s="116"/>
      <c r="K1609" s="116"/>
      <c r="Q1609" s="137"/>
      <c r="R1609" s="137"/>
      <c r="S1609" s="135"/>
      <c r="T1609" s="135"/>
      <c r="U1609" s="136"/>
      <c r="V1609" s="136"/>
      <c r="W1609" s="136"/>
      <c r="X1609" s="116"/>
      <c r="Y1609" s="136"/>
    </row>
    <row r="1610" spans="1:25" ht="15.75" customHeight="1">
      <c r="A1610" s="116" t="s">
        <v>3656</v>
      </c>
      <c r="C1610" s="116"/>
      <c r="D1610" s="116"/>
      <c r="E1610" s="203" t="s">
        <v>1638</v>
      </c>
      <c r="F1610" s="121" t="s">
        <v>553</v>
      </c>
      <c r="G1610" s="121" t="s">
        <v>553</v>
      </c>
      <c r="H1610" s="116"/>
      <c r="I1610" s="116"/>
      <c r="J1610" s="116"/>
      <c r="K1610" s="116"/>
      <c r="Q1610" s="137"/>
      <c r="R1610" s="137"/>
      <c r="S1610" s="135"/>
      <c r="T1610" s="135"/>
      <c r="U1610" s="136"/>
      <c r="V1610" s="136"/>
      <c r="W1610" s="136"/>
      <c r="X1610" s="116"/>
      <c r="Y1610" s="136"/>
    </row>
    <row r="1611" spans="1:25" ht="15.75" customHeight="1">
      <c r="A1611" s="116" t="s">
        <v>3656</v>
      </c>
      <c r="C1611" s="116"/>
      <c r="D1611" s="116"/>
      <c r="E1611" s="203" t="s">
        <v>1639</v>
      </c>
      <c r="F1611" s="121" t="s">
        <v>553</v>
      </c>
      <c r="G1611" s="121" t="s">
        <v>553</v>
      </c>
      <c r="H1611" s="116"/>
      <c r="I1611" s="116"/>
      <c r="J1611" s="116"/>
      <c r="K1611" s="116"/>
      <c r="Q1611" s="137"/>
      <c r="R1611" s="137"/>
      <c r="S1611" s="135"/>
      <c r="T1611" s="135"/>
      <c r="U1611" s="136"/>
      <c r="V1611" s="136"/>
      <c r="W1611" s="136"/>
      <c r="X1611" s="116"/>
      <c r="Y1611" s="136"/>
    </row>
    <row r="1612" spans="1:25" ht="15.75" customHeight="1">
      <c r="A1612" s="116" t="s">
        <v>3656</v>
      </c>
      <c r="C1612" s="116"/>
      <c r="D1612" s="116"/>
      <c r="E1612" s="203" t="s">
        <v>1640</v>
      </c>
      <c r="F1612" s="121" t="s">
        <v>553</v>
      </c>
      <c r="G1612" s="121" t="s">
        <v>553</v>
      </c>
      <c r="H1612" s="116"/>
      <c r="I1612" s="116"/>
      <c r="J1612" s="116"/>
      <c r="K1612" s="116"/>
      <c r="Q1612" s="137"/>
      <c r="R1612" s="137"/>
      <c r="S1612" s="135"/>
      <c r="T1612" s="135"/>
      <c r="U1612" s="136"/>
      <c r="V1612" s="136"/>
      <c r="W1612" s="136"/>
      <c r="X1612" s="116"/>
      <c r="Y1612" s="136"/>
    </row>
    <row r="1613" spans="1:25" ht="15.75" customHeight="1">
      <c r="A1613" s="116" t="s">
        <v>3656</v>
      </c>
      <c r="C1613" s="116"/>
      <c r="D1613" s="116"/>
      <c r="E1613" s="203" t="s">
        <v>1641</v>
      </c>
      <c r="F1613" s="121" t="s">
        <v>553</v>
      </c>
      <c r="G1613" s="121" t="s">
        <v>553</v>
      </c>
      <c r="H1613" s="116"/>
      <c r="I1613" s="116"/>
      <c r="J1613" s="116"/>
      <c r="K1613" s="116"/>
      <c r="Q1613" s="137"/>
      <c r="R1613" s="137"/>
      <c r="S1613" s="135"/>
      <c r="T1613" s="135"/>
      <c r="U1613" s="136"/>
      <c r="V1613" s="136"/>
      <c r="W1613" s="136"/>
      <c r="X1613" s="116"/>
      <c r="Y1613" s="136"/>
    </row>
    <row r="1614" spans="1:25" ht="15.75" customHeight="1">
      <c r="A1614" s="116" t="s">
        <v>3656</v>
      </c>
      <c r="C1614" s="116"/>
      <c r="D1614" s="116"/>
      <c r="E1614" s="203" t="s">
        <v>1642</v>
      </c>
      <c r="F1614" s="121" t="s">
        <v>553</v>
      </c>
      <c r="G1614" s="121" t="s">
        <v>553</v>
      </c>
      <c r="H1614" s="116"/>
      <c r="I1614" s="116"/>
      <c r="J1614" s="116"/>
      <c r="K1614" s="116"/>
      <c r="Q1614" s="137"/>
      <c r="R1614" s="137"/>
      <c r="S1614" s="135"/>
      <c r="T1614" s="135"/>
      <c r="U1614" s="136"/>
      <c r="V1614" s="136"/>
      <c r="W1614" s="136"/>
      <c r="X1614" s="116"/>
      <c r="Y1614" s="136"/>
    </row>
    <row r="1615" spans="1:25" ht="15.75" customHeight="1">
      <c r="A1615" s="116" t="s">
        <v>3656</v>
      </c>
      <c r="C1615" s="116"/>
      <c r="D1615" s="116"/>
      <c r="E1615" s="203" t="s">
        <v>1643</v>
      </c>
      <c r="F1615" s="121" t="s">
        <v>553</v>
      </c>
      <c r="G1615" s="121" t="s">
        <v>553</v>
      </c>
      <c r="H1615" s="116"/>
      <c r="I1615" s="116"/>
      <c r="J1615" s="116"/>
      <c r="K1615" s="116"/>
      <c r="Q1615" s="137"/>
      <c r="R1615" s="137"/>
      <c r="S1615" s="135"/>
      <c r="T1615" s="135"/>
      <c r="U1615" s="136"/>
      <c r="V1615" s="136"/>
      <c r="W1615" s="136"/>
      <c r="X1615" s="116"/>
      <c r="Y1615" s="136"/>
    </row>
    <row r="1616" spans="1:25" ht="15.75" customHeight="1">
      <c r="A1616" s="116" t="s">
        <v>3656</v>
      </c>
      <c r="C1616" s="116"/>
      <c r="D1616" s="116"/>
      <c r="E1616" s="203" t="s">
        <v>1644</v>
      </c>
      <c r="F1616" s="121" t="s">
        <v>553</v>
      </c>
      <c r="G1616" s="121" t="s">
        <v>553</v>
      </c>
      <c r="H1616" s="116"/>
      <c r="I1616" s="116"/>
      <c r="J1616" s="116"/>
      <c r="K1616" s="116"/>
      <c r="Q1616" s="137"/>
      <c r="R1616" s="137"/>
      <c r="S1616" s="135"/>
      <c r="T1616" s="135"/>
      <c r="U1616" s="136"/>
      <c r="V1616" s="136"/>
      <c r="W1616" s="136"/>
      <c r="X1616" s="116"/>
      <c r="Y1616" s="136"/>
    </row>
    <row r="1617" spans="1:25" ht="15.75" customHeight="1">
      <c r="A1617" s="116" t="s">
        <v>3656</v>
      </c>
      <c r="C1617" s="116"/>
      <c r="D1617" s="116"/>
      <c r="E1617" s="203" t="s">
        <v>1645</v>
      </c>
      <c r="F1617" s="121" t="s">
        <v>553</v>
      </c>
      <c r="G1617" s="121" t="s">
        <v>553</v>
      </c>
      <c r="H1617" s="116"/>
      <c r="I1617" s="116"/>
      <c r="J1617" s="116"/>
      <c r="K1617" s="116"/>
      <c r="Q1617" s="137"/>
      <c r="R1617" s="137"/>
      <c r="S1617" s="135"/>
      <c r="T1617" s="135"/>
      <c r="U1617" s="136"/>
      <c r="V1617" s="136"/>
      <c r="W1617" s="136"/>
      <c r="X1617" s="116"/>
      <c r="Y1617" s="136"/>
    </row>
    <row r="1618" spans="1:25" ht="15.75" customHeight="1">
      <c r="A1618" s="116" t="s">
        <v>3656</v>
      </c>
      <c r="C1618" s="116"/>
      <c r="D1618" s="116"/>
      <c r="E1618" s="203" t="s">
        <v>1646</v>
      </c>
      <c r="F1618" s="121" t="s">
        <v>553</v>
      </c>
      <c r="G1618" s="121" t="s">
        <v>553</v>
      </c>
      <c r="H1618" s="116"/>
      <c r="I1618" s="116"/>
      <c r="J1618" s="116"/>
      <c r="K1618" s="116"/>
      <c r="Q1618" s="137"/>
      <c r="R1618" s="137"/>
      <c r="S1618" s="135"/>
      <c r="T1618" s="135"/>
      <c r="U1618" s="136"/>
      <c r="V1618" s="136"/>
      <c r="W1618" s="136"/>
      <c r="X1618" s="116"/>
      <c r="Y1618" s="136"/>
    </row>
    <row r="1619" spans="1:25" ht="15.75" customHeight="1">
      <c r="A1619" s="116" t="s">
        <v>3656</v>
      </c>
      <c r="C1619" s="116"/>
      <c r="D1619" s="116"/>
      <c r="E1619" s="203" t="s">
        <v>1647</v>
      </c>
      <c r="F1619" s="121" t="s">
        <v>553</v>
      </c>
      <c r="G1619" s="121" t="s">
        <v>553</v>
      </c>
      <c r="H1619" s="116"/>
      <c r="I1619" s="116"/>
      <c r="J1619" s="116"/>
      <c r="K1619" s="116"/>
      <c r="Q1619" s="137"/>
      <c r="R1619" s="137"/>
      <c r="S1619" s="135"/>
      <c r="T1619" s="135"/>
      <c r="U1619" s="136"/>
      <c r="V1619" s="136"/>
      <c r="W1619" s="136"/>
      <c r="X1619" s="116"/>
      <c r="Y1619" s="136"/>
    </row>
    <row r="1620" spans="1:25" ht="15.75" customHeight="1">
      <c r="A1620" s="116" t="s">
        <v>3656</v>
      </c>
      <c r="C1620" s="116"/>
      <c r="D1620" s="116"/>
      <c r="E1620" s="203" t="s">
        <v>1648</v>
      </c>
      <c r="F1620" s="121" t="s">
        <v>553</v>
      </c>
      <c r="G1620" s="121" t="s">
        <v>553</v>
      </c>
      <c r="H1620" s="116"/>
      <c r="I1620" s="116"/>
      <c r="J1620" s="116"/>
      <c r="K1620" s="116"/>
      <c r="Q1620" s="137"/>
      <c r="R1620" s="137"/>
      <c r="S1620" s="135"/>
      <c r="T1620" s="135"/>
      <c r="U1620" s="136"/>
      <c r="V1620" s="136"/>
      <c r="W1620" s="136"/>
      <c r="X1620" s="116"/>
      <c r="Y1620" s="136"/>
    </row>
    <row r="1621" spans="1:25" ht="15.75" customHeight="1">
      <c r="A1621" s="116" t="s">
        <v>3656</v>
      </c>
      <c r="C1621" s="116"/>
      <c r="D1621" s="116"/>
      <c r="E1621" s="203" t="s">
        <v>1649</v>
      </c>
      <c r="F1621" s="121" t="s">
        <v>553</v>
      </c>
      <c r="G1621" s="121" t="s">
        <v>553</v>
      </c>
      <c r="H1621" s="116"/>
      <c r="I1621" s="116"/>
      <c r="J1621" s="116"/>
      <c r="K1621" s="116"/>
      <c r="Q1621" s="137"/>
      <c r="R1621" s="137"/>
      <c r="S1621" s="135"/>
      <c r="T1621" s="135"/>
      <c r="U1621" s="136"/>
      <c r="V1621" s="136"/>
      <c r="W1621" s="136"/>
      <c r="X1621" s="116"/>
      <c r="Y1621" s="136"/>
    </row>
    <row r="1622" spans="1:25" ht="15.75" customHeight="1">
      <c r="A1622" s="116" t="s">
        <v>3656</v>
      </c>
      <c r="C1622" s="116"/>
      <c r="D1622" s="116"/>
      <c r="E1622" s="203" t="s">
        <v>1650</v>
      </c>
      <c r="F1622" s="121" t="s">
        <v>553</v>
      </c>
      <c r="G1622" s="121" t="s">
        <v>553</v>
      </c>
      <c r="H1622" s="116"/>
      <c r="I1622" s="116"/>
      <c r="J1622" s="116"/>
      <c r="K1622" s="116"/>
      <c r="Q1622" s="137"/>
      <c r="R1622" s="137"/>
      <c r="S1622" s="135"/>
      <c r="T1622" s="135"/>
      <c r="U1622" s="136"/>
      <c r="V1622" s="136"/>
      <c r="W1622" s="136"/>
      <c r="X1622" s="116"/>
      <c r="Y1622" s="136"/>
    </row>
    <row r="1623" spans="1:25" ht="15.75" customHeight="1">
      <c r="A1623" s="116" t="s">
        <v>3656</v>
      </c>
      <c r="C1623" s="116"/>
      <c r="D1623" s="116"/>
      <c r="E1623" s="203" t="s">
        <v>1651</v>
      </c>
      <c r="F1623" s="121" t="s">
        <v>553</v>
      </c>
      <c r="G1623" s="121" t="s">
        <v>553</v>
      </c>
      <c r="H1623" s="116"/>
      <c r="I1623" s="116"/>
      <c r="J1623" s="116"/>
      <c r="K1623" s="116"/>
      <c r="Q1623" s="137"/>
      <c r="R1623" s="137"/>
      <c r="S1623" s="135"/>
      <c r="T1623" s="135"/>
      <c r="U1623" s="136"/>
      <c r="V1623" s="136"/>
      <c r="W1623" s="136"/>
      <c r="X1623" s="116"/>
      <c r="Y1623" s="136"/>
    </row>
    <row r="1624" spans="1:25" ht="15.75" customHeight="1">
      <c r="A1624" s="116" t="s">
        <v>3656</v>
      </c>
      <c r="C1624" s="116"/>
      <c r="D1624" s="116"/>
      <c r="E1624" s="203" t="s">
        <v>1652</v>
      </c>
      <c r="F1624" s="121" t="s">
        <v>553</v>
      </c>
      <c r="G1624" s="121" t="s">
        <v>553</v>
      </c>
      <c r="H1624" s="116"/>
      <c r="I1624" s="116"/>
      <c r="J1624" s="116"/>
      <c r="K1624" s="116"/>
      <c r="Q1624" s="137"/>
      <c r="R1624" s="137"/>
      <c r="S1624" s="135"/>
      <c r="T1624" s="135"/>
      <c r="U1624" s="136"/>
      <c r="V1624" s="136"/>
      <c r="W1624" s="136"/>
      <c r="X1624" s="116"/>
      <c r="Y1624" s="136"/>
    </row>
    <row r="1625" spans="1:25" ht="15.75" customHeight="1">
      <c r="A1625" s="116" t="s">
        <v>3656</v>
      </c>
      <c r="C1625" s="116"/>
      <c r="D1625" s="116"/>
      <c r="E1625" s="203" t="s">
        <v>1653</v>
      </c>
      <c r="F1625" s="121" t="s">
        <v>553</v>
      </c>
      <c r="G1625" s="121" t="s">
        <v>553</v>
      </c>
      <c r="H1625" s="116"/>
      <c r="I1625" s="116"/>
      <c r="J1625" s="116"/>
      <c r="K1625" s="116"/>
      <c r="Q1625" s="137"/>
      <c r="R1625" s="137"/>
      <c r="S1625" s="135"/>
      <c r="T1625" s="135"/>
      <c r="U1625" s="136"/>
      <c r="V1625" s="136"/>
      <c r="W1625" s="136"/>
      <c r="X1625" s="116"/>
      <c r="Y1625" s="136"/>
    </row>
    <row r="1626" spans="1:25" ht="15.75" customHeight="1">
      <c r="A1626" s="116" t="s">
        <v>3656</v>
      </c>
      <c r="C1626" s="116"/>
      <c r="D1626" s="116"/>
      <c r="E1626" s="203" t="s">
        <v>1654</v>
      </c>
      <c r="F1626" s="121" t="s">
        <v>553</v>
      </c>
      <c r="G1626" s="121" t="s">
        <v>553</v>
      </c>
      <c r="H1626" s="116"/>
      <c r="I1626" s="116"/>
      <c r="J1626" s="116"/>
      <c r="K1626" s="116"/>
      <c r="Q1626" s="137"/>
      <c r="R1626" s="137"/>
      <c r="S1626" s="135"/>
      <c r="T1626" s="135"/>
      <c r="U1626" s="136"/>
      <c r="V1626" s="136"/>
      <c r="W1626" s="136"/>
      <c r="X1626" s="116"/>
      <c r="Y1626" s="136"/>
    </row>
    <row r="1627" spans="1:25" ht="15.75" customHeight="1">
      <c r="A1627" s="116" t="s">
        <v>3656</v>
      </c>
      <c r="C1627" s="116"/>
      <c r="D1627" s="116"/>
      <c r="E1627" s="203" t="s">
        <v>1655</v>
      </c>
      <c r="F1627" s="121" t="s">
        <v>553</v>
      </c>
      <c r="G1627" s="121" t="s">
        <v>553</v>
      </c>
      <c r="H1627" s="116"/>
      <c r="I1627" s="116"/>
      <c r="J1627" s="116"/>
      <c r="K1627" s="116"/>
      <c r="Q1627" s="137"/>
      <c r="R1627" s="137"/>
      <c r="S1627" s="135"/>
      <c r="T1627" s="135"/>
      <c r="U1627" s="136"/>
      <c r="V1627" s="136"/>
      <c r="W1627" s="136"/>
      <c r="X1627" s="116"/>
      <c r="Y1627" s="136"/>
    </row>
    <row r="1628" spans="1:25" ht="15.75" customHeight="1">
      <c r="A1628" s="116" t="s">
        <v>3656</v>
      </c>
      <c r="C1628" s="116"/>
      <c r="D1628" s="116"/>
      <c r="E1628" s="203" t="s">
        <v>1656</v>
      </c>
      <c r="F1628" s="121" t="s">
        <v>553</v>
      </c>
      <c r="G1628" s="121" t="s">
        <v>553</v>
      </c>
      <c r="H1628" s="116"/>
      <c r="I1628" s="116"/>
      <c r="J1628" s="116"/>
      <c r="K1628" s="116"/>
      <c r="Q1628" s="137"/>
      <c r="R1628" s="137"/>
      <c r="S1628" s="135"/>
      <c r="T1628" s="135"/>
      <c r="U1628" s="136"/>
      <c r="V1628" s="136"/>
      <c r="W1628" s="136"/>
      <c r="X1628" s="116"/>
      <c r="Y1628" s="136"/>
    </row>
    <row r="1629" spans="1:25" ht="15.75" customHeight="1">
      <c r="A1629" s="116" t="s">
        <v>3656</v>
      </c>
      <c r="C1629" s="116"/>
      <c r="D1629" s="116"/>
      <c r="E1629" s="203" t="s">
        <v>1657</v>
      </c>
      <c r="F1629" s="121" t="s">
        <v>553</v>
      </c>
      <c r="G1629" s="121" t="s">
        <v>553</v>
      </c>
      <c r="H1629" s="116"/>
      <c r="I1629" s="116"/>
      <c r="J1629" s="116"/>
      <c r="K1629" s="116"/>
      <c r="Q1629" s="137"/>
      <c r="R1629" s="137"/>
      <c r="S1629" s="135"/>
      <c r="T1629" s="135"/>
      <c r="U1629" s="136"/>
      <c r="V1629" s="136"/>
      <c r="W1629" s="136"/>
      <c r="X1629" s="116"/>
      <c r="Y1629" s="136"/>
    </row>
    <row r="1630" spans="1:25" ht="15.75" customHeight="1">
      <c r="A1630" s="116" t="s">
        <v>3656</v>
      </c>
      <c r="C1630" s="116"/>
      <c r="D1630" s="116"/>
      <c r="E1630" s="203" t="s">
        <v>1658</v>
      </c>
      <c r="F1630" s="121" t="s">
        <v>553</v>
      </c>
      <c r="G1630" s="121" t="s">
        <v>553</v>
      </c>
      <c r="H1630" s="116"/>
      <c r="I1630" s="116"/>
      <c r="J1630" s="116"/>
      <c r="K1630" s="116"/>
      <c r="Q1630" s="137"/>
      <c r="R1630" s="137"/>
      <c r="S1630" s="135"/>
      <c r="T1630" s="135"/>
      <c r="U1630" s="136"/>
      <c r="V1630" s="136"/>
      <c r="W1630" s="136"/>
      <c r="X1630" s="116"/>
      <c r="Y1630" s="136"/>
    </row>
    <row r="1631" spans="1:25" ht="15.75" customHeight="1">
      <c r="A1631" s="116" t="s">
        <v>3656</v>
      </c>
      <c r="C1631" s="116"/>
      <c r="D1631" s="116"/>
      <c r="E1631" s="203" t="s">
        <v>1659</v>
      </c>
      <c r="F1631" s="121" t="s">
        <v>553</v>
      </c>
      <c r="G1631" s="121" t="s">
        <v>553</v>
      </c>
      <c r="H1631" s="116"/>
      <c r="I1631" s="116"/>
      <c r="J1631" s="116"/>
      <c r="K1631" s="116"/>
      <c r="Q1631" s="137"/>
      <c r="R1631" s="137"/>
      <c r="S1631" s="135"/>
      <c r="T1631" s="135"/>
      <c r="U1631" s="136"/>
      <c r="V1631" s="136"/>
      <c r="W1631" s="136"/>
      <c r="X1631" s="116"/>
      <c r="Y1631" s="136"/>
    </row>
    <row r="1632" spans="1:25" ht="15.75" customHeight="1">
      <c r="A1632" s="116" t="s">
        <v>3656</v>
      </c>
      <c r="C1632" s="116"/>
      <c r="D1632" s="116"/>
      <c r="E1632" s="203" t="s">
        <v>1660</v>
      </c>
      <c r="F1632" s="121" t="s">
        <v>553</v>
      </c>
      <c r="G1632" s="121" t="s">
        <v>553</v>
      </c>
      <c r="H1632" s="116"/>
      <c r="I1632" s="116"/>
      <c r="J1632" s="116"/>
      <c r="K1632" s="116"/>
      <c r="Q1632" s="137"/>
      <c r="R1632" s="137"/>
      <c r="S1632" s="135"/>
      <c r="T1632" s="135"/>
      <c r="U1632" s="136"/>
      <c r="V1632" s="136"/>
      <c r="W1632" s="136"/>
      <c r="X1632" s="116"/>
      <c r="Y1632" s="136"/>
    </row>
    <row r="1633" spans="1:25" ht="15.75" customHeight="1">
      <c r="A1633" s="116" t="s">
        <v>3656</v>
      </c>
      <c r="C1633" s="116"/>
      <c r="D1633" s="116"/>
      <c r="E1633" s="203" t="s">
        <v>1661</v>
      </c>
      <c r="F1633" s="121" t="s">
        <v>553</v>
      </c>
      <c r="G1633" s="121" t="s">
        <v>553</v>
      </c>
      <c r="H1633" s="116"/>
      <c r="I1633" s="116"/>
      <c r="J1633" s="116"/>
      <c r="K1633" s="116"/>
      <c r="Q1633" s="137"/>
      <c r="R1633" s="137"/>
      <c r="S1633" s="135"/>
      <c r="T1633" s="135"/>
      <c r="U1633" s="136"/>
      <c r="V1633" s="136"/>
      <c r="W1633" s="136"/>
      <c r="X1633" s="116"/>
      <c r="Y1633" s="136"/>
    </row>
    <row r="1634" spans="1:25" ht="15.75" customHeight="1">
      <c r="A1634" s="116" t="s">
        <v>3656</v>
      </c>
      <c r="C1634" s="116"/>
      <c r="D1634" s="116"/>
      <c r="E1634" s="203" t="s">
        <v>1662</v>
      </c>
      <c r="F1634" s="121" t="s">
        <v>553</v>
      </c>
      <c r="G1634" s="121" t="s">
        <v>553</v>
      </c>
      <c r="H1634" s="116"/>
      <c r="I1634" s="116"/>
      <c r="J1634" s="116"/>
      <c r="K1634" s="116"/>
      <c r="Q1634" s="137"/>
      <c r="R1634" s="137"/>
      <c r="S1634" s="135"/>
      <c r="T1634" s="135"/>
      <c r="U1634" s="136"/>
      <c r="V1634" s="136"/>
      <c r="W1634" s="136"/>
      <c r="X1634" s="116"/>
      <c r="Y1634" s="136"/>
    </row>
    <row r="1635" spans="1:25" ht="15.75" customHeight="1">
      <c r="A1635" s="116" t="s">
        <v>3656</v>
      </c>
      <c r="C1635" s="116"/>
      <c r="D1635" s="116"/>
      <c r="E1635" s="203" t="s">
        <v>1663</v>
      </c>
      <c r="F1635" s="121" t="s">
        <v>553</v>
      </c>
      <c r="G1635" s="121" t="s">
        <v>553</v>
      </c>
      <c r="H1635" s="116"/>
      <c r="I1635" s="116"/>
      <c r="J1635" s="116"/>
      <c r="K1635" s="116"/>
      <c r="Q1635" s="137"/>
      <c r="R1635" s="137"/>
      <c r="S1635" s="135"/>
      <c r="T1635" s="135"/>
      <c r="U1635" s="136"/>
      <c r="V1635" s="136"/>
      <c r="W1635" s="136"/>
      <c r="X1635" s="116"/>
      <c r="Y1635" s="136"/>
    </row>
    <row r="1636" spans="1:25" ht="15.75" customHeight="1">
      <c r="A1636" s="116" t="s">
        <v>3656</v>
      </c>
      <c r="C1636" s="116"/>
      <c r="D1636" s="116"/>
      <c r="E1636" s="203" t="s">
        <v>1664</v>
      </c>
      <c r="F1636" s="121" t="s">
        <v>553</v>
      </c>
      <c r="G1636" s="121" t="s">
        <v>553</v>
      </c>
      <c r="H1636" s="116"/>
      <c r="I1636" s="116"/>
      <c r="J1636" s="116"/>
      <c r="K1636" s="116"/>
      <c r="Q1636" s="137"/>
      <c r="R1636" s="137"/>
      <c r="S1636" s="135"/>
      <c r="T1636" s="135"/>
      <c r="U1636" s="136"/>
      <c r="V1636" s="136"/>
      <c r="W1636" s="136"/>
      <c r="X1636" s="116"/>
      <c r="Y1636" s="136"/>
    </row>
    <row r="1637" spans="1:25" ht="15.75" customHeight="1">
      <c r="A1637" s="116" t="s">
        <v>3656</v>
      </c>
      <c r="C1637" s="116"/>
      <c r="D1637" s="116"/>
      <c r="E1637" s="203" t="s">
        <v>1665</v>
      </c>
      <c r="F1637" s="121" t="s">
        <v>553</v>
      </c>
      <c r="G1637" s="121" t="s">
        <v>553</v>
      </c>
      <c r="H1637" s="116"/>
      <c r="I1637" s="116"/>
      <c r="J1637" s="116"/>
      <c r="K1637" s="116"/>
      <c r="Q1637" s="137"/>
      <c r="R1637" s="137"/>
      <c r="S1637" s="135"/>
      <c r="T1637" s="135"/>
      <c r="U1637" s="136"/>
      <c r="V1637" s="136"/>
      <c r="W1637" s="136"/>
      <c r="X1637" s="116"/>
      <c r="Y1637" s="136"/>
    </row>
    <row r="1638" spans="1:25" ht="15.75" customHeight="1">
      <c r="A1638" s="116" t="s">
        <v>3656</v>
      </c>
      <c r="C1638" s="116"/>
      <c r="D1638" s="116"/>
      <c r="E1638" s="203" t="s">
        <v>1666</v>
      </c>
      <c r="F1638" s="121" t="s">
        <v>553</v>
      </c>
      <c r="G1638" s="121" t="s">
        <v>553</v>
      </c>
      <c r="H1638" s="116"/>
      <c r="I1638" s="116"/>
      <c r="J1638" s="116"/>
      <c r="K1638" s="116"/>
      <c r="Q1638" s="137"/>
      <c r="R1638" s="137"/>
      <c r="S1638" s="135"/>
      <c r="T1638" s="135"/>
      <c r="U1638" s="136"/>
      <c r="V1638" s="136"/>
      <c r="W1638" s="136"/>
      <c r="X1638" s="116"/>
      <c r="Y1638" s="136"/>
    </row>
    <row r="1639" spans="1:25" ht="15.75" customHeight="1">
      <c r="A1639" s="116" t="s">
        <v>3656</v>
      </c>
      <c r="C1639" s="116"/>
      <c r="D1639" s="116"/>
      <c r="E1639" s="203" t="s">
        <v>1667</v>
      </c>
      <c r="F1639" s="121" t="s">
        <v>553</v>
      </c>
      <c r="G1639" s="121" t="s">
        <v>553</v>
      </c>
      <c r="H1639" s="116"/>
      <c r="I1639" s="116"/>
      <c r="J1639" s="116"/>
      <c r="K1639" s="116"/>
      <c r="Q1639" s="137"/>
      <c r="R1639" s="137"/>
      <c r="S1639" s="135"/>
      <c r="T1639" s="135"/>
      <c r="U1639" s="136"/>
      <c r="V1639" s="136"/>
      <c r="W1639" s="136"/>
      <c r="X1639" s="116"/>
      <c r="Y1639" s="136"/>
    </row>
    <row r="1640" spans="1:25" ht="15.75" customHeight="1">
      <c r="A1640" s="116" t="s">
        <v>3656</v>
      </c>
      <c r="C1640" s="116"/>
      <c r="D1640" s="116"/>
      <c r="E1640" s="203" t="s">
        <v>1668</v>
      </c>
      <c r="F1640" s="121" t="s">
        <v>553</v>
      </c>
      <c r="G1640" s="121" t="s">
        <v>553</v>
      </c>
      <c r="H1640" s="116"/>
      <c r="I1640" s="116"/>
      <c r="J1640" s="116"/>
      <c r="K1640" s="116"/>
      <c r="Q1640" s="137"/>
      <c r="R1640" s="137"/>
      <c r="S1640" s="135"/>
      <c r="T1640" s="135"/>
      <c r="U1640" s="136"/>
      <c r="V1640" s="136"/>
      <c r="W1640" s="136"/>
      <c r="X1640" s="116"/>
      <c r="Y1640" s="136"/>
    </row>
    <row r="1641" spans="1:25" ht="15.75" customHeight="1">
      <c r="A1641" s="116" t="s">
        <v>3656</v>
      </c>
      <c r="C1641" s="116"/>
      <c r="D1641" s="116"/>
      <c r="E1641" s="203" t="s">
        <v>1669</v>
      </c>
      <c r="F1641" s="121" t="s">
        <v>553</v>
      </c>
      <c r="G1641" s="121" t="s">
        <v>553</v>
      </c>
      <c r="H1641" s="116"/>
      <c r="I1641" s="116"/>
      <c r="J1641" s="116"/>
      <c r="K1641" s="116"/>
      <c r="Q1641" s="137"/>
      <c r="R1641" s="137"/>
      <c r="S1641" s="135"/>
      <c r="T1641" s="135"/>
      <c r="U1641" s="136"/>
      <c r="V1641" s="136"/>
      <c r="W1641" s="136"/>
      <c r="X1641" s="116"/>
      <c r="Y1641" s="136"/>
    </row>
    <row r="1642" spans="1:25" ht="15.75" customHeight="1">
      <c r="A1642" s="116" t="s">
        <v>3656</v>
      </c>
      <c r="C1642" s="116"/>
      <c r="D1642" s="116"/>
      <c r="E1642" s="203" t="s">
        <v>1670</v>
      </c>
      <c r="F1642" s="121" t="s">
        <v>553</v>
      </c>
      <c r="G1642" s="121" t="s">
        <v>553</v>
      </c>
      <c r="H1642" s="116"/>
      <c r="I1642" s="116"/>
      <c r="J1642" s="116"/>
      <c r="K1642" s="116"/>
      <c r="Q1642" s="137"/>
      <c r="R1642" s="137"/>
      <c r="S1642" s="135"/>
      <c r="T1642" s="135"/>
      <c r="U1642" s="136"/>
      <c r="V1642" s="136"/>
      <c r="W1642" s="136"/>
      <c r="X1642" s="116"/>
      <c r="Y1642" s="136"/>
    </row>
    <row r="1643" spans="1:25" ht="15.75" customHeight="1">
      <c r="A1643" s="116" t="s">
        <v>3656</v>
      </c>
      <c r="C1643" s="116"/>
      <c r="D1643" s="116"/>
      <c r="E1643" s="203" t="s">
        <v>1671</v>
      </c>
      <c r="F1643" s="121" t="s">
        <v>553</v>
      </c>
      <c r="G1643" s="121" t="s">
        <v>553</v>
      </c>
      <c r="H1643" s="116"/>
      <c r="I1643" s="116"/>
      <c r="J1643" s="116"/>
      <c r="K1643" s="116"/>
      <c r="Q1643" s="137"/>
      <c r="R1643" s="137"/>
      <c r="S1643" s="135"/>
      <c r="T1643" s="135"/>
      <c r="U1643" s="136"/>
      <c r="V1643" s="136"/>
      <c r="W1643" s="136"/>
      <c r="X1643" s="116"/>
      <c r="Y1643" s="136"/>
    </row>
    <row r="1644" spans="1:25" ht="15.75" customHeight="1">
      <c r="A1644" s="116" t="s">
        <v>3656</v>
      </c>
      <c r="C1644" s="116"/>
      <c r="D1644" s="116"/>
      <c r="E1644" s="203" t="s">
        <v>1672</v>
      </c>
      <c r="F1644" s="121" t="s">
        <v>553</v>
      </c>
      <c r="G1644" s="121" t="s">
        <v>553</v>
      </c>
      <c r="H1644" s="116"/>
      <c r="I1644" s="116"/>
      <c r="J1644" s="116"/>
      <c r="K1644" s="116"/>
      <c r="Q1644" s="137"/>
      <c r="R1644" s="137"/>
      <c r="S1644" s="135"/>
      <c r="T1644" s="135"/>
      <c r="U1644" s="136"/>
      <c r="V1644" s="136"/>
      <c r="W1644" s="136"/>
      <c r="X1644" s="116"/>
      <c r="Y1644" s="136"/>
    </row>
    <row r="1645" spans="1:25" ht="15.75" customHeight="1">
      <c r="A1645" s="116" t="s">
        <v>3656</v>
      </c>
      <c r="C1645" s="116"/>
      <c r="D1645" s="116"/>
      <c r="E1645" s="203" t="s">
        <v>1673</v>
      </c>
      <c r="F1645" s="121" t="s">
        <v>553</v>
      </c>
      <c r="G1645" s="121" t="s">
        <v>553</v>
      </c>
      <c r="H1645" s="116"/>
      <c r="I1645" s="116"/>
      <c r="J1645" s="116"/>
      <c r="K1645" s="116"/>
      <c r="Q1645" s="137"/>
      <c r="R1645" s="137"/>
      <c r="S1645" s="135"/>
      <c r="T1645" s="135"/>
      <c r="U1645" s="136"/>
      <c r="V1645" s="136"/>
      <c r="W1645" s="136"/>
      <c r="X1645" s="116"/>
      <c r="Y1645" s="136"/>
    </row>
    <row r="1646" spans="1:25" ht="15.75" customHeight="1">
      <c r="A1646" s="116" t="s">
        <v>3656</v>
      </c>
      <c r="C1646" s="116"/>
      <c r="D1646" s="116"/>
      <c r="E1646" s="203" t="s">
        <v>1674</v>
      </c>
      <c r="F1646" s="121" t="s">
        <v>553</v>
      </c>
      <c r="G1646" s="121" t="s">
        <v>553</v>
      </c>
      <c r="H1646" s="116"/>
      <c r="I1646" s="116"/>
      <c r="J1646" s="116"/>
      <c r="K1646" s="116"/>
      <c r="Q1646" s="137"/>
      <c r="R1646" s="137"/>
      <c r="S1646" s="135"/>
      <c r="T1646" s="135"/>
      <c r="U1646" s="136"/>
      <c r="V1646" s="136"/>
      <c r="W1646" s="136"/>
      <c r="X1646" s="116"/>
      <c r="Y1646" s="136"/>
    </row>
    <row r="1647" spans="1:25" ht="15.75" customHeight="1">
      <c r="A1647" s="116" t="s">
        <v>3656</v>
      </c>
      <c r="C1647" s="116"/>
      <c r="D1647" s="116"/>
      <c r="E1647" s="203" t="s">
        <v>1675</v>
      </c>
      <c r="F1647" s="121" t="s">
        <v>553</v>
      </c>
      <c r="G1647" s="121" t="s">
        <v>553</v>
      </c>
      <c r="H1647" s="116"/>
      <c r="I1647" s="116"/>
      <c r="J1647" s="116"/>
      <c r="K1647" s="116"/>
      <c r="Q1647" s="137"/>
      <c r="R1647" s="137"/>
      <c r="S1647" s="135"/>
      <c r="T1647" s="135"/>
      <c r="U1647" s="136"/>
      <c r="V1647" s="136"/>
      <c r="W1647" s="136"/>
      <c r="X1647" s="116"/>
      <c r="Y1647" s="136"/>
    </row>
    <row r="1648" spans="1:25" ht="15.75" customHeight="1">
      <c r="A1648" s="116" t="s">
        <v>3656</v>
      </c>
      <c r="C1648" s="116"/>
      <c r="D1648" s="116"/>
      <c r="E1648" s="203" t="s">
        <v>1676</v>
      </c>
      <c r="F1648" s="121" t="s">
        <v>553</v>
      </c>
      <c r="G1648" s="121" t="s">
        <v>553</v>
      </c>
      <c r="H1648" s="116"/>
      <c r="I1648" s="116"/>
      <c r="J1648" s="116"/>
      <c r="K1648" s="116"/>
      <c r="Q1648" s="137"/>
      <c r="R1648" s="137"/>
      <c r="S1648" s="135"/>
      <c r="T1648" s="135"/>
      <c r="U1648" s="136"/>
      <c r="V1648" s="136"/>
      <c r="W1648" s="136"/>
      <c r="X1648" s="116"/>
      <c r="Y1648" s="136"/>
    </row>
    <row r="1649" spans="1:25" ht="15.75" customHeight="1">
      <c r="A1649" s="116" t="s">
        <v>3656</v>
      </c>
      <c r="C1649" s="116"/>
      <c r="D1649" s="116"/>
      <c r="E1649" s="203" t="s">
        <v>1677</v>
      </c>
      <c r="F1649" s="121" t="s">
        <v>553</v>
      </c>
      <c r="G1649" s="121" t="s">
        <v>553</v>
      </c>
      <c r="H1649" s="116"/>
      <c r="I1649" s="116"/>
      <c r="J1649" s="116"/>
      <c r="K1649" s="116"/>
      <c r="Q1649" s="137"/>
      <c r="R1649" s="137"/>
      <c r="S1649" s="135"/>
      <c r="T1649" s="135"/>
      <c r="U1649" s="136"/>
      <c r="V1649" s="136"/>
      <c r="W1649" s="136"/>
      <c r="X1649" s="116"/>
      <c r="Y1649" s="136"/>
    </row>
    <row r="1650" spans="1:25" ht="15.75" customHeight="1">
      <c r="A1650" s="116" t="s">
        <v>3656</v>
      </c>
      <c r="C1650" s="116"/>
      <c r="D1650" s="116"/>
      <c r="E1650" s="203" t="s">
        <v>1678</v>
      </c>
      <c r="F1650" s="121" t="s">
        <v>553</v>
      </c>
      <c r="G1650" s="121" t="s">
        <v>553</v>
      </c>
      <c r="H1650" s="116"/>
      <c r="I1650" s="116"/>
      <c r="J1650" s="116"/>
      <c r="K1650" s="116"/>
      <c r="Q1650" s="137"/>
      <c r="R1650" s="137"/>
      <c r="S1650" s="135"/>
      <c r="T1650" s="135"/>
      <c r="U1650" s="136"/>
      <c r="V1650" s="136"/>
      <c r="W1650" s="136"/>
      <c r="X1650" s="116"/>
      <c r="Y1650" s="136"/>
    </row>
    <row r="1651" spans="1:25" ht="15.75" customHeight="1">
      <c r="A1651" s="116" t="s">
        <v>3656</v>
      </c>
      <c r="C1651" s="116"/>
      <c r="D1651" s="116"/>
      <c r="E1651" s="203" t="s">
        <v>1679</v>
      </c>
      <c r="F1651" s="121" t="s">
        <v>553</v>
      </c>
      <c r="G1651" s="121" t="s">
        <v>553</v>
      </c>
      <c r="H1651" s="116"/>
      <c r="I1651" s="116"/>
      <c r="J1651" s="116"/>
      <c r="K1651" s="116"/>
      <c r="Q1651" s="137"/>
      <c r="R1651" s="137"/>
      <c r="S1651" s="135"/>
      <c r="T1651" s="135"/>
      <c r="U1651" s="136"/>
      <c r="V1651" s="136"/>
      <c r="W1651" s="136"/>
      <c r="X1651" s="116"/>
      <c r="Y1651" s="136"/>
    </row>
    <row r="1652" spans="1:25" ht="15.75" customHeight="1">
      <c r="A1652" s="116" t="s">
        <v>3656</v>
      </c>
      <c r="C1652" s="116"/>
      <c r="D1652" s="116"/>
      <c r="E1652" s="203" t="s">
        <v>1680</v>
      </c>
      <c r="F1652" s="121" t="s">
        <v>553</v>
      </c>
      <c r="G1652" s="121" t="s">
        <v>553</v>
      </c>
      <c r="H1652" s="116"/>
      <c r="I1652" s="116"/>
      <c r="J1652" s="116"/>
      <c r="K1652" s="116"/>
      <c r="Q1652" s="137"/>
      <c r="R1652" s="137"/>
      <c r="S1652" s="135"/>
      <c r="T1652" s="135"/>
      <c r="U1652" s="136"/>
      <c r="V1652" s="136"/>
      <c r="W1652" s="136"/>
      <c r="X1652" s="116"/>
      <c r="Y1652" s="136"/>
    </row>
    <row r="1653" spans="1:25" ht="15.75" customHeight="1">
      <c r="A1653" s="116" t="s">
        <v>3656</v>
      </c>
      <c r="C1653" s="116"/>
      <c r="D1653" s="116"/>
      <c r="E1653" s="203" t="s">
        <v>1681</v>
      </c>
      <c r="F1653" s="121" t="s">
        <v>553</v>
      </c>
      <c r="G1653" s="121" t="s">
        <v>553</v>
      </c>
      <c r="H1653" s="116"/>
      <c r="I1653" s="116"/>
      <c r="J1653" s="116"/>
      <c r="K1653" s="116"/>
      <c r="Q1653" s="137"/>
      <c r="R1653" s="137"/>
      <c r="S1653" s="135"/>
      <c r="T1653" s="135"/>
      <c r="U1653" s="136"/>
      <c r="V1653" s="136"/>
      <c r="W1653" s="136"/>
      <c r="X1653" s="116"/>
      <c r="Y1653" s="136"/>
    </row>
    <row r="1654" spans="1:25" ht="15.75" customHeight="1">
      <c r="A1654" s="116" t="s">
        <v>3656</v>
      </c>
      <c r="C1654" s="116"/>
      <c r="D1654" s="116"/>
      <c r="E1654" s="203" t="s">
        <v>1682</v>
      </c>
      <c r="F1654" s="121" t="s">
        <v>553</v>
      </c>
      <c r="G1654" s="121" t="s">
        <v>553</v>
      </c>
      <c r="H1654" s="116"/>
      <c r="I1654" s="116"/>
      <c r="J1654" s="116"/>
      <c r="K1654" s="116"/>
      <c r="Q1654" s="137"/>
      <c r="R1654" s="137"/>
      <c r="S1654" s="135"/>
      <c r="T1654" s="135"/>
      <c r="U1654" s="136"/>
      <c r="V1654" s="136"/>
      <c r="W1654" s="136"/>
      <c r="X1654" s="116"/>
      <c r="Y1654" s="136"/>
    </row>
    <row r="1655" spans="1:25" ht="15.75" customHeight="1">
      <c r="A1655" s="116" t="s">
        <v>3656</v>
      </c>
      <c r="C1655" s="116"/>
      <c r="D1655" s="116"/>
      <c r="E1655" s="203" t="s">
        <v>1683</v>
      </c>
      <c r="F1655" s="121" t="s">
        <v>553</v>
      </c>
      <c r="G1655" s="121" t="s">
        <v>553</v>
      </c>
      <c r="H1655" s="116"/>
      <c r="I1655" s="116"/>
      <c r="J1655" s="116"/>
      <c r="K1655" s="116"/>
      <c r="Q1655" s="137"/>
      <c r="R1655" s="137"/>
      <c r="S1655" s="135"/>
      <c r="T1655" s="135"/>
      <c r="U1655" s="136"/>
      <c r="V1655" s="136"/>
      <c r="W1655" s="136"/>
      <c r="X1655" s="116"/>
      <c r="Y1655" s="136"/>
    </row>
    <row r="1656" spans="1:25" ht="15.75" customHeight="1">
      <c r="A1656" s="116" t="s">
        <v>3656</v>
      </c>
      <c r="C1656" s="116"/>
      <c r="D1656" s="116"/>
      <c r="E1656" s="203" t="s">
        <v>1684</v>
      </c>
      <c r="F1656" s="121" t="s">
        <v>553</v>
      </c>
      <c r="G1656" s="121" t="s">
        <v>553</v>
      </c>
      <c r="H1656" s="116"/>
      <c r="I1656" s="116"/>
      <c r="J1656" s="116"/>
      <c r="K1656" s="116"/>
      <c r="Q1656" s="137"/>
      <c r="R1656" s="137"/>
      <c r="S1656" s="135"/>
      <c r="T1656" s="135"/>
      <c r="U1656" s="136"/>
      <c r="V1656" s="136"/>
      <c r="W1656" s="136"/>
      <c r="X1656" s="116"/>
      <c r="Y1656" s="136"/>
    </row>
    <row r="1657" spans="1:25" ht="15.75" customHeight="1">
      <c r="A1657" s="116" t="s">
        <v>3656</v>
      </c>
      <c r="C1657" s="116"/>
      <c r="D1657" s="116"/>
      <c r="E1657" s="203" t="s">
        <v>1685</v>
      </c>
      <c r="F1657" s="121" t="s">
        <v>553</v>
      </c>
      <c r="G1657" s="121" t="s">
        <v>553</v>
      </c>
      <c r="H1657" s="116"/>
      <c r="I1657" s="116"/>
      <c r="J1657" s="116"/>
      <c r="K1657" s="116"/>
      <c r="Q1657" s="137"/>
      <c r="R1657" s="137"/>
      <c r="S1657" s="135"/>
      <c r="T1657" s="135"/>
      <c r="U1657" s="136"/>
      <c r="V1657" s="136"/>
      <c r="W1657" s="136"/>
      <c r="X1657" s="116"/>
      <c r="Y1657" s="136"/>
    </row>
    <row r="1658" spans="1:25" ht="15.75" customHeight="1">
      <c r="A1658" s="116" t="s">
        <v>3656</v>
      </c>
      <c r="C1658" s="116"/>
      <c r="D1658" s="116"/>
      <c r="E1658" s="203" t="s">
        <v>1686</v>
      </c>
      <c r="F1658" s="121" t="s">
        <v>553</v>
      </c>
      <c r="G1658" s="121" t="s">
        <v>553</v>
      </c>
      <c r="H1658" s="116"/>
      <c r="I1658" s="116"/>
      <c r="J1658" s="116"/>
      <c r="K1658" s="116"/>
      <c r="Q1658" s="137"/>
      <c r="R1658" s="137"/>
      <c r="S1658" s="135"/>
      <c r="T1658" s="135"/>
      <c r="U1658" s="136"/>
      <c r="V1658" s="136"/>
      <c r="W1658" s="136"/>
      <c r="X1658" s="116"/>
      <c r="Y1658" s="136"/>
    </row>
    <row r="1659" spans="1:25" ht="15.75" customHeight="1">
      <c r="A1659" s="116" t="s">
        <v>3656</v>
      </c>
      <c r="C1659" s="116"/>
      <c r="D1659" s="116"/>
      <c r="E1659" s="203" t="s">
        <v>1687</v>
      </c>
      <c r="F1659" s="121" t="s">
        <v>553</v>
      </c>
      <c r="G1659" s="121" t="s">
        <v>553</v>
      </c>
      <c r="H1659" s="116"/>
      <c r="I1659" s="116"/>
      <c r="J1659" s="116"/>
      <c r="K1659" s="116"/>
      <c r="Q1659" s="137"/>
      <c r="R1659" s="137"/>
      <c r="S1659" s="135"/>
      <c r="T1659" s="135"/>
      <c r="U1659" s="136"/>
      <c r="V1659" s="136"/>
      <c r="W1659" s="136"/>
      <c r="X1659" s="116"/>
      <c r="Y1659" s="136"/>
    </row>
    <row r="1660" spans="1:25" ht="15.75" customHeight="1">
      <c r="A1660" s="116" t="s">
        <v>3656</v>
      </c>
      <c r="C1660" s="116"/>
      <c r="D1660" s="116"/>
      <c r="E1660" s="203" t="s">
        <v>1688</v>
      </c>
      <c r="F1660" s="121" t="s">
        <v>553</v>
      </c>
      <c r="G1660" s="121" t="s">
        <v>553</v>
      </c>
      <c r="H1660" s="116"/>
      <c r="I1660" s="116"/>
      <c r="J1660" s="116"/>
      <c r="K1660" s="116"/>
      <c r="Q1660" s="137"/>
      <c r="R1660" s="137"/>
      <c r="S1660" s="135"/>
      <c r="T1660" s="135"/>
      <c r="U1660" s="136"/>
      <c r="V1660" s="136"/>
      <c r="W1660" s="136"/>
      <c r="X1660" s="116"/>
      <c r="Y1660" s="136"/>
    </row>
    <row r="1661" spans="1:25" ht="15.75" customHeight="1">
      <c r="A1661" s="116" t="s">
        <v>3656</v>
      </c>
      <c r="C1661" s="116"/>
      <c r="D1661" s="116"/>
      <c r="E1661" s="203" t="s">
        <v>1689</v>
      </c>
      <c r="F1661" s="121" t="s">
        <v>553</v>
      </c>
      <c r="G1661" s="121" t="s">
        <v>553</v>
      </c>
      <c r="H1661" s="116"/>
      <c r="I1661" s="116"/>
      <c r="J1661" s="116"/>
      <c r="K1661" s="116"/>
      <c r="Q1661" s="137"/>
      <c r="R1661" s="137"/>
      <c r="S1661" s="135"/>
      <c r="T1661" s="135"/>
      <c r="U1661" s="136"/>
      <c r="V1661" s="136"/>
      <c r="W1661" s="136"/>
      <c r="X1661" s="116"/>
      <c r="Y1661" s="136"/>
    </row>
    <row r="1662" spans="1:25" ht="15.75" customHeight="1">
      <c r="A1662" s="116" t="s">
        <v>3656</v>
      </c>
      <c r="C1662" s="116"/>
      <c r="D1662" s="116"/>
      <c r="E1662" s="203" t="s">
        <v>1690</v>
      </c>
      <c r="F1662" s="121" t="s">
        <v>553</v>
      </c>
      <c r="G1662" s="121" t="s">
        <v>553</v>
      </c>
      <c r="H1662" s="116"/>
      <c r="I1662" s="116"/>
      <c r="J1662" s="116"/>
      <c r="K1662" s="116"/>
      <c r="Q1662" s="137"/>
      <c r="R1662" s="137"/>
      <c r="S1662" s="135"/>
      <c r="T1662" s="135"/>
      <c r="U1662" s="136"/>
      <c r="V1662" s="136"/>
      <c r="W1662" s="136"/>
      <c r="X1662" s="116"/>
      <c r="Y1662" s="136"/>
    </row>
    <row r="1663" spans="1:25" ht="15.75" customHeight="1">
      <c r="A1663" s="116" t="s">
        <v>3656</v>
      </c>
      <c r="C1663" s="116"/>
      <c r="D1663" s="116"/>
      <c r="E1663" s="203" t="s">
        <v>1691</v>
      </c>
      <c r="F1663" s="121" t="s">
        <v>553</v>
      </c>
      <c r="G1663" s="121" t="s">
        <v>553</v>
      </c>
      <c r="H1663" s="116"/>
      <c r="I1663" s="116"/>
      <c r="J1663" s="116"/>
      <c r="K1663" s="116"/>
      <c r="Q1663" s="137"/>
      <c r="R1663" s="137"/>
      <c r="S1663" s="135"/>
      <c r="T1663" s="135"/>
      <c r="U1663" s="136"/>
      <c r="V1663" s="136"/>
      <c r="W1663" s="136"/>
      <c r="X1663" s="116"/>
      <c r="Y1663" s="136"/>
    </row>
    <row r="1664" spans="1:25" ht="15.75" customHeight="1">
      <c r="A1664" s="116" t="s">
        <v>3656</v>
      </c>
      <c r="C1664" s="116"/>
      <c r="D1664" s="116"/>
      <c r="E1664" s="203" t="s">
        <v>1692</v>
      </c>
      <c r="F1664" s="121" t="s">
        <v>553</v>
      </c>
      <c r="G1664" s="121" t="s">
        <v>553</v>
      </c>
      <c r="H1664" s="116"/>
      <c r="I1664" s="116"/>
      <c r="J1664" s="116"/>
      <c r="K1664" s="116"/>
      <c r="Q1664" s="137"/>
      <c r="R1664" s="137"/>
      <c r="S1664" s="135"/>
      <c r="T1664" s="135"/>
      <c r="U1664" s="136"/>
      <c r="V1664" s="136"/>
      <c r="W1664" s="136"/>
      <c r="X1664" s="116"/>
      <c r="Y1664" s="136"/>
    </row>
    <row r="1665" spans="1:25" ht="15.75" customHeight="1">
      <c r="A1665" s="116" t="s">
        <v>3656</v>
      </c>
      <c r="C1665" s="116"/>
      <c r="D1665" s="116"/>
      <c r="E1665" s="203" t="s">
        <v>1693</v>
      </c>
      <c r="F1665" s="121" t="s">
        <v>553</v>
      </c>
      <c r="G1665" s="121" t="s">
        <v>553</v>
      </c>
      <c r="H1665" s="116"/>
      <c r="I1665" s="116"/>
      <c r="J1665" s="116"/>
      <c r="K1665" s="116"/>
      <c r="Q1665" s="137"/>
      <c r="R1665" s="137"/>
      <c r="S1665" s="135"/>
      <c r="T1665" s="135"/>
      <c r="U1665" s="136"/>
      <c r="V1665" s="136"/>
      <c r="W1665" s="136"/>
      <c r="X1665" s="116"/>
      <c r="Y1665" s="136"/>
    </row>
    <row r="1666" spans="1:25" ht="15.75" customHeight="1">
      <c r="A1666" s="116" t="s">
        <v>3656</v>
      </c>
      <c r="C1666" s="116"/>
      <c r="D1666" s="116"/>
      <c r="E1666" s="203" t="s">
        <v>1694</v>
      </c>
      <c r="F1666" s="121" t="s">
        <v>553</v>
      </c>
      <c r="G1666" s="121" t="s">
        <v>553</v>
      </c>
      <c r="H1666" s="116"/>
      <c r="I1666" s="116"/>
      <c r="J1666" s="116"/>
      <c r="K1666" s="116"/>
      <c r="Q1666" s="137"/>
      <c r="R1666" s="137"/>
      <c r="S1666" s="135"/>
      <c r="T1666" s="135"/>
      <c r="U1666" s="136"/>
      <c r="V1666" s="136"/>
      <c r="W1666" s="136"/>
      <c r="X1666" s="116"/>
      <c r="Y1666" s="136"/>
    </row>
    <row r="1667" spans="1:25" ht="15.75" customHeight="1">
      <c r="A1667" s="116" t="s">
        <v>3656</v>
      </c>
      <c r="C1667" s="116"/>
      <c r="D1667" s="116"/>
      <c r="E1667" s="203" t="s">
        <v>1695</v>
      </c>
      <c r="F1667" s="121" t="s">
        <v>553</v>
      </c>
      <c r="G1667" s="121" t="s">
        <v>553</v>
      </c>
      <c r="H1667" s="116"/>
      <c r="I1667" s="116"/>
      <c r="J1667" s="116"/>
      <c r="K1667" s="116"/>
      <c r="Q1667" s="137"/>
      <c r="R1667" s="137"/>
      <c r="S1667" s="135"/>
      <c r="T1667" s="135"/>
      <c r="U1667" s="136"/>
      <c r="V1667" s="136"/>
      <c r="W1667" s="136"/>
      <c r="X1667" s="116"/>
      <c r="Y1667" s="136"/>
    </row>
    <row r="1668" spans="1:25" ht="15.75" customHeight="1">
      <c r="A1668" s="116" t="s">
        <v>3656</v>
      </c>
      <c r="C1668" s="116"/>
      <c r="D1668" s="116"/>
      <c r="E1668" s="203" t="s">
        <v>1696</v>
      </c>
      <c r="F1668" s="121" t="s">
        <v>553</v>
      </c>
      <c r="G1668" s="121" t="s">
        <v>553</v>
      </c>
      <c r="H1668" s="116"/>
      <c r="I1668" s="116"/>
      <c r="J1668" s="116"/>
      <c r="K1668" s="116"/>
      <c r="Q1668" s="137"/>
      <c r="R1668" s="137"/>
      <c r="S1668" s="135"/>
      <c r="T1668" s="135"/>
      <c r="U1668" s="136"/>
      <c r="V1668" s="136"/>
      <c r="W1668" s="136"/>
      <c r="X1668" s="116"/>
      <c r="Y1668" s="136"/>
    </row>
    <row r="1669" spans="1:25" ht="15.75" customHeight="1">
      <c r="A1669" s="116" t="s">
        <v>3656</v>
      </c>
      <c r="C1669" s="116"/>
      <c r="D1669" s="116"/>
      <c r="E1669" s="203" t="s">
        <v>1697</v>
      </c>
      <c r="F1669" s="121" t="s">
        <v>553</v>
      </c>
      <c r="G1669" s="121" t="s">
        <v>553</v>
      </c>
      <c r="H1669" s="116"/>
      <c r="I1669" s="116"/>
      <c r="J1669" s="116"/>
      <c r="K1669" s="116"/>
      <c r="Q1669" s="137"/>
      <c r="R1669" s="137"/>
      <c r="S1669" s="135"/>
      <c r="T1669" s="135"/>
      <c r="U1669" s="136"/>
      <c r="V1669" s="136"/>
      <c r="W1669" s="136"/>
      <c r="X1669" s="116"/>
      <c r="Y1669" s="136"/>
    </row>
    <row r="1670" spans="1:25" ht="15.75" customHeight="1">
      <c r="A1670" s="116" t="s">
        <v>3656</v>
      </c>
      <c r="C1670" s="116"/>
      <c r="D1670" s="116"/>
      <c r="E1670" s="203" t="s">
        <v>1698</v>
      </c>
      <c r="F1670" s="121" t="s">
        <v>553</v>
      </c>
      <c r="G1670" s="121" t="s">
        <v>553</v>
      </c>
      <c r="H1670" s="116"/>
      <c r="I1670" s="116"/>
      <c r="J1670" s="116"/>
      <c r="K1670" s="116"/>
      <c r="Q1670" s="137"/>
      <c r="R1670" s="137"/>
      <c r="S1670" s="135"/>
      <c r="T1670" s="135"/>
      <c r="U1670" s="136"/>
      <c r="V1670" s="136"/>
      <c r="W1670" s="136"/>
      <c r="X1670" s="116"/>
      <c r="Y1670" s="136"/>
    </row>
    <row r="1671" spans="1:25" ht="15.75" customHeight="1">
      <c r="A1671" s="116" t="s">
        <v>3656</v>
      </c>
      <c r="C1671" s="116"/>
      <c r="D1671" s="116"/>
      <c r="E1671" s="203" t="s">
        <v>1699</v>
      </c>
      <c r="F1671" s="121" t="s">
        <v>553</v>
      </c>
      <c r="G1671" s="121" t="s">
        <v>553</v>
      </c>
      <c r="H1671" s="116"/>
      <c r="I1671" s="116"/>
      <c r="J1671" s="116"/>
      <c r="K1671" s="116"/>
      <c r="Q1671" s="137"/>
      <c r="R1671" s="137"/>
      <c r="S1671" s="135"/>
      <c r="T1671" s="135"/>
      <c r="U1671" s="136"/>
      <c r="V1671" s="136"/>
      <c r="W1671" s="136"/>
      <c r="X1671" s="116"/>
      <c r="Y1671" s="136"/>
    </row>
    <row r="1672" spans="1:25" ht="15.75" customHeight="1">
      <c r="A1672" s="116" t="s">
        <v>3656</v>
      </c>
      <c r="C1672" s="116"/>
      <c r="D1672" s="116"/>
      <c r="E1672" s="203" t="s">
        <v>1700</v>
      </c>
      <c r="F1672" s="121" t="s">
        <v>553</v>
      </c>
      <c r="G1672" s="121" t="s">
        <v>553</v>
      </c>
      <c r="H1672" s="116"/>
      <c r="I1672" s="116"/>
      <c r="J1672" s="116"/>
      <c r="K1672" s="116"/>
      <c r="Q1672" s="137"/>
      <c r="R1672" s="137"/>
      <c r="S1672" s="135"/>
      <c r="T1672" s="135"/>
      <c r="U1672" s="136"/>
      <c r="V1672" s="136"/>
      <c r="W1672" s="136"/>
      <c r="X1672" s="116"/>
      <c r="Y1672" s="136"/>
    </row>
    <row r="1673" spans="1:25" ht="15.75" customHeight="1">
      <c r="A1673" s="116" t="s">
        <v>3656</v>
      </c>
      <c r="C1673" s="116"/>
      <c r="D1673" s="116"/>
      <c r="E1673" s="203" t="s">
        <v>1701</v>
      </c>
      <c r="F1673" s="121" t="s">
        <v>553</v>
      </c>
      <c r="G1673" s="121" t="s">
        <v>553</v>
      </c>
      <c r="H1673" s="116"/>
      <c r="I1673" s="116"/>
      <c r="J1673" s="116"/>
      <c r="K1673" s="116"/>
      <c r="Q1673" s="137"/>
      <c r="R1673" s="137"/>
      <c r="S1673" s="135"/>
      <c r="T1673" s="135"/>
      <c r="U1673" s="136"/>
      <c r="V1673" s="136"/>
      <c r="W1673" s="136"/>
      <c r="X1673" s="116"/>
      <c r="Y1673" s="136"/>
    </row>
    <row r="1674" spans="1:25" ht="15.75" customHeight="1">
      <c r="A1674" s="116" t="s">
        <v>3656</v>
      </c>
      <c r="C1674" s="116"/>
      <c r="D1674" s="116"/>
      <c r="E1674" s="203" t="s">
        <v>1702</v>
      </c>
      <c r="F1674" s="121" t="s">
        <v>553</v>
      </c>
      <c r="G1674" s="121" t="s">
        <v>553</v>
      </c>
      <c r="H1674" s="116"/>
      <c r="I1674" s="116"/>
      <c r="J1674" s="116"/>
      <c r="K1674" s="116"/>
      <c r="Q1674" s="137"/>
      <c r="R1674" s="137"/>
      <c r="S1674" s="135"/>
      <c r="T1674" s="135"/>
      <c r="U1674" s="136"/>
      <c r="V1674" s="136"/>
      <c r="W1674" s="136"/>
      <c r="X1674" s="116"/>
      <c r="Y1674" s="136"/>
    </row>
    <row r="1675" spans="1:25" ht="15.75" customHeight="1">
      <c r="A1675" s="116" t="s">
        <v>3656</v>
      </c>
      <c r="C1675" s="116"/>
      <c r="D1675" s="116"/>
      <c r="E1675" s="203" t="s">
        <v>1703</v>
      </c>
      <c r="F1675" s="121" t="s">
        <v>553</v>
      </c>
      <c r="G1675" s="121" t="s">
        <v>553</v>
      </c>
      <c r="H1675" s="116"/>
      <c r="I1675" s="116"/>
      <c r="J1675" s="116"/>
      <c r="K1675" s="116"/>
      <c r="Q1675" s="137"/>
      <c r="R1675" s="137"/>
      <c r="S1675" s="135"/>
      <c r="T1675" s="135"/>
      <c r="U1675" s="136"/>
      <c r="V1675" s="136"/>
      <c r="W1675" s="136"/>
      <c r="X1675" s="116"/>
      <c r="Y1675" s="136"/>
    </row>
    <row r="1676" spans="1:25" ht="15.75" customHeight="1">
      <c r="A1676" s="116" t="s">
        <v>3656</v>
      </c>
      <c r="C1676" s="116"/>
      <c r="D1676" s="116"/>
      <c r="E1676" s="203" t="s">
        <v>1704</v>
      </c>
      <c r="F1676" s="121" t="s">
        <v>553</v>
      </c>
      <c r="G1676" s="121" t="s">
        <v>553</v>
      </c>
      <c r="H1676" s="116"/>
      <c r="I1676" s="116"/>
      <c r="J1676" s="116"/>
      <c r="K1676" s="116"/>
      <c r="Q1676" s="137"/>
      <c r="R1676" s="137"/>
      <c r="S1676" s="135"/>
      <c r="T1676" s="135"/>
      <c r="U1676" s="136"/>
      <c r="V1676" s="136"/>
      <c r="W1676" s="136"/>
      <c r="X1676" s="116"/>
      <c r="Y1676" s="136"/>
    </row>
    <row r="1677" spans="1:25" ht="15.75" customHeight="1">
      <c r="A1677" s="116" t="s">
        <v>3656</v>
      </c>
      <c r="C1677" s="116"/>
      <c r="D1677" s="116"/>
      <c r="E1677" s="203" t="s">
        <v>1705</v>
      </c>
      <c r="F1677" s="121" t="s">
        <v>553</v>
      </c>
      <c r="G1677" s="121" t="s">
        <v>553</v>
      </c>
      <c r="H1677" s="116"/>
      <c r="I1677" s="116"/>
      <c r="J1677" s="116"/>
      <c r="K1677" s="116"/>
      <c r="Q1677" s="137"/>
      <c r="R1677" s="137"/>
      <c r="S1677" s="135"/>
      <c r="T1677" s="135"/>
      <c r="U1677" s="136"/>
      <c r="V1677" s="136"/>
      <c r="W1677" s="136"/>
      <c r="X1677" s="116"/>
      <c r="Y1677" s="136"/>
    </row>
    <row r="1678" spans="1:25" ht="15.75" customHeight="1">
      <c r="A1678" s="116" t="s">
        <v>3656</v>
      </c>
      <c r="C1678" s="116"/>
      <c r="D1678" s="116"/>
      <c r="E1678" s="203" t="s">
        <v>1706</v>
      </c>
      <c r="F1678" s="121" t="s">
        <v>553</v>
      </c>
      <c r="G1678" s="121" t="s">
        <v>553</v>
      </c>
      <c r="H1678" s="116"/>
      <c r="I1678" s="116"/>
      <c r="J1678" s="116"/>
      <c r="K1678" s="116"/>
      <c r="Q1678" s="137"/>
      <c r="R1678" s="137"/>
      <c r="S1678" s="135"/>
      <c r="T1678" s="135"/>
      <c r="U1678" s="136"/>
      <c r="V1678" s="136"/>
      <c r="W1678" s="136"/>
      <c r="X1678" s="116"/>
      <c r="Y1678" s="136"/>
    </row>
    <row r="1679" spans="1:25" ht="15.75" customHeight="1">
      <c r="A1679" s="116" t="s">
        <v>3656</v>
      </c>
      <c r="C1679" s="116"/>
      <c r="D1679" s="116"/>
      <c r="E1679" s="203" t="s">
        <v>1707</v>
      </c>
      <c r="F1679" s="121" t="s">
        <v>553</v>
      </c>
      <c r="G1679" s="121" t="s">
        <v>553</v>
      </c>
      <c r="H1679" s="116"/>
      <c r="I1679" s="116"/>
      <c r="J1679" s="116"/>
      <c r="K1679" s="116"/>
      <c r="Q1679" s="137"/>
      <c r="R1679" s="137"/>
      <c r="S1679" s="135"/>
      <c r="T1679" s="135"/>
      <c r="U1679" s="136"/>
      <c r="V1679" s="136"/>
      <c r="W1679" s="136"/>
      <c r="X1679" s="116"/>
      <c r="Y1679" s="136"/>
    </row>
    <row r="1680" spans="1:25" ht="15.75" customHeight="1">
      <c r="A1680" s="116" t="s">
        <v>3656</v>
      </c>
      <c r="C1680" s="116"/>
      <c r="D1680" s="116"/>
      <c r="E1680" s="203" t="s">
        <v>1708</v>
      </c>
      <c r="F1680" s="121" t="s">
        <v>553</v>
      </c>
      <c r="G1680" s="121" t="s">
        <v>553</v>
      </c>
      <c r="H1680" s="116"/>
      <c r="I1680" s="116"/>
      <c r="J1680" s="116"/>
      <c r="K1680" s="116"/>
      <c r="Q1680" s="137"/>
      <c r="R1680" s="137"/>
      <c r="S1680" s="135"/>
      <c r="T1680" s="135"/>
      <c r="U1680" s="136"/>
      <c r="V1680" s="136"/>
      <c r="W1680" s="136"/>
      <c r="X1680" s="116"/>
      <c r="Y1680" s="136"/>
    </row>
    <row r="1681" spans="1:25" ht="15.75" customHeight="1">
      <c r="A1681" s="116" t="s">
        <v>3656</v>
      </c>
      <c r="C1681" s="116"/>
      <c r="D1681" s="116"/>
      <c r="E1681" s="203" t="s">
        <v>1709</v>
      </c>
      <c r="F1681" s="121" t="s">
        <v>553</v>
      </c>
      <c r="G1681" s="121" t="s">
        <v>553</v>
      </c>
      <c r="H1681" s="116"/>
      <c r="I1681" s="116"/>
      <c r="J1681" s="116"/>
      <c r="K1681" s="116"/>
      <c r="Q1681" s="137"/>
      <c r="R1681" s="137"/>
      <c r="S1681" s="135"/>
      <c r="T1681" s="135"/>
      <c r="U1681" s="136"/>
      <c r="V1681" s="136"/>
      <c r="W1681" s="136"/>
      <c r="X1681" s="116"/>
      <c r="Y1681" s="136"/>
    </row>
    <row r="1682" spans="1:25" ht="15.75" customHeight="1">
      <c r="A1682" s="116" t="s">
        <v>3656</v>
      </c>
      <c r="C1682" s="116"/>
      <c r="D1682" s="116"/>
      <c r="E1682" s="203" t="s">
        <v>1710</v>
      </c>
      <c r="F1682" s="121" t="s">
        <v>553</v>
      </c>
      <c r="G1682" s="121" t="s">
        <v>553</v>
      </c>
      <c r="H1682" s="116"/>
      <c r="I1682" s="116"/>
      <c r="J1682" s="116"/>
      <c r="K1682" s="116"/>
      <c r="Q1682" s="137"/>
      <c r="R1682" s="137"/>
      <c r="S1682" s="135"/>
      <c r="T1682" s="135"/>
      <c r="U1682" s="136"/>
      <c r="V1682" s="136"/>
      <c r="W1682" s="136"/>
      <c r="X1682" s="116"/>
      <c r="Y1682" s="136"/>
    </row>
    <row r="1683" spans="1:25" ht="15.75" customHeight="1">
      <c r="A1683" s="116" t="s">
        <v>3656</v>
      </c>
      <c r="C1683" s="116"/>
      <c r="D1683" s="116"/>
      <c r="E1683" s="203" t="s">
        <v>1711</v>
      </c>
      <c r="F1683" s="121" t="s">
        <v>553</v>
      </c>
      <c r="G1683" s="121" t="s">
        <v>553</v>
      </c>
      <c r="H1683" s="116"/>
      <c r="I1683" s="116"/>
      <c r="J1683" s="116"/>
      <c r="K1683" s="116"/>
      <c r="Q1683" s="137"/>
      <c r="R1683" s="137"/>
      <c r="S1683" s="135"/>
      <c r="T1683" s="135"/>
      <c r="U1683" s="136"/>
      <c r="V1683" s="136"/>
      <c r="W1683" s="136"/>
      <c r="X1683" s="116"/>
      <c r="Y1683" s="136"/>
    </row>
    <row r="1684" spans="1:25" ht="15.75" customHeight="1">
      <c r="A1684" s="116" t="s">
        <v>3656</v>
      </c>
      <c r="C1684" s="116"/>
      <c r="D1684" s="116"/>
      <c r="E1684" s="203" t="s">
        <v>1712</v>
      </c>
      <c r="F1684" s="121" t="s">
        <v>553</v>
      </c>
      <c r="G1684" s="121" t="s">
        <v>553</v>
      </c>
      <c r="H1684" s="116"/>
      <c r="I1684" s="116"/>
      <c r="J1684" s="116"/>
      <c r="K1684" s="116"/>
      <c r="Q1684" s="137"/>
      <c r="R1684" s="137"/>
      <c r="S1684" s="135"/>
      <c r="T1684" s="135"/>
      <c r="U1684" s="136"/>
      <c r="V1684" s="136"/>
      <c r="W1684" s="136"/>
      <c r="X1684" s="116"/>
      <c r="Y1684" s="136"/>
    </row>
    <row r="1685" spans="1:25" ht="15.75" customHeight="1">
      <c r="A1685" s="116" t="s">
        <v>3656</v>
      </c>
      <c r="C1685" s="116"/>
      <c r="D1685" s="116"/>
      <c r="E1685" s="203" t="s">
        <v>1713</v>
      </c>
      <c r="F1685" s="121" t="s">
        <v>553</v>
      </c>
      <c r="G1685" s="121" t="s">
        <v>553</v>
      </c>
      <c r="H1685" s="116"/>
      <c r="I1685" s="116"/>
      <c r="J1685" s="116"/>
      <c r="K1685" s="116"/>
      <c r="Q1685" s="137"/>
      <c r="R1685" s="137"/>
      <c r="S1685" s="135"/>
      <c r="T1685" s="135"/>
      <c r="U1685" s="136"/>
      <c r="V1685" s="136"/>
      <c r="W1685" s="136"/>
      <c r="X1685" s="116"/>
      <c r="Y1685" s="136"/>
    </row>
    <row r="1686" spans="1:25" ht="15.75" customHeight="1">
      <c r="A1686" s="116" t="s">
        <v>3656</v>
      </c>
      <c r="C1686" s="116"/>
      <c r="D1686" s="116"/>
      <c r="E1686" s="203" t="s">
        <v>1714</v>
      </c>
      <c r="F1686" s="121" t="s">
        <v>553</v>
      </c>
      <c r="G1686" s="121" t="s">
        <v>553</v>
      </c>
      <c r="H1686" s="116"/>
      <c r="I1686" s="116"/>
      <c r="J1686" s="116"/>
      <c r="K1686" s="116"/>
      <c r="Q1686" s="137"/>
      <c r="R1686" s="137"/>
      <c r="S1686" s="135"/>
      <c r="T1686" s="135"/>
      <c r="U1686" s="136"/>
      <c r="V1686" s="136"/>
      <c r="W1686" s="136"/>
      <c r="X1686" s="116"/>
      <c r="Y1686" s="136"/>
    </row>
    <row r="1687" spans="1:25" ht="15.75" customHeight="1">
      <c r="A1687" s="116" t="s">
        <v>3656</v>
      </c>
      <c r="C1687" s="116"/>
      <c r="D1687" s="116"/>
      <c r="E1687" s="203" t="s">
        <v>1715</v>
      </c>
      <c r="F1687" s="121" t="s">
        <v>553</v>
      </c>
      <c r="G1687" s="121" t="s">
        <v>553</v>
      </c>
      <c r="H1687" s="116"/>
      <c r="I1687" s="116"/>
      <c r="J1687" s="116"/>
      <c r="K1687" s="116"/>
      <c r="Q1687" s="137"/>
      <c r="R1687" s="137"/>
      <c r="S1687" s="135"/>
      <c r="T1687" s="135"/>
      <c r="U1687" s="136"/>
      <c r="V1687" s="136"/>
      <c r="W1687" s="136"/>
      <c r="X1687" s="116"/>
      <c r="Y1687" s="136"/>
    </row>
    <row r="1688" spans="1:25" ht="15.75" customHeight="1">
      <c r="A1688" s="116" t="s">
        <v>3656</v>
      </c>
      <c r="C1688" s="116"/>
      <c r="D1688" s="116"/>
      <c r="E1688" s="203" t="s">
        <v>1716</v>
      </c>
      <c r="F1688" s="121" t="s">
        <v>553</v>
      </c>
      <c r="G1688" s="121" t="s">
        <v>553</v>
      </c>
      <c r="H1688" s="116"/>
      <c r="I1688" s="116"/>
      <c r="J1688" s="116"/>
      <c r="K1688" s="116"/>
      <c r="Q1688" s="137"/>
      <c r="R1688" s="137"/>
      <c r="S1688" s="135"/>
      <c r="T1688" s="135"/>
      <c r="U1688" s="136"/>
      <c r="V1688" s="136"/>
      <c r="W1688" s="136"/>
      <c r="X1688" s="116"/>
      <c r="Y1688" s="136"/>
    </row>
    <row r="1689" spans="1:25" ht="15.75" customHeight="1">
      <c r="A1689" s="116" t="s">
        <v>3656</v>
      </c>
      <c r="C1689" s="116"/>
      <c r="D1689" s="116"/>
      <c r="E1689" s="203" t="s">
        <v>1717</v>
      </c>
      <c r="F1689" s="121" t="s">
        <v>553</v>
      </c>
      <c r="G1689" s="121" t="s">
        <v>553</v>
      </c>
      <c r="H1689" s="116"/>
      <c r="I1689" s="116"/>
      <c r="J1689" s="116"/>
      <c r="K1689" s="116"/>
      <c r="Q1689" s="137"/>
      <c r="R1689" s="137"/>
      <c r="S1689" s="135"/>
      <c r="T1689" s="135"/>
      <c r="U1689" s="136"/>
      <c r="V1689" s="136"/>
      <c r="W1689" s="136"/>
      <c r="X1689" s="116"/>
      <c r="Y1689" s="136"/>
    </row>
    <row r="1690" spans="1:25" ht="15.75" customHeight="1">
      <c r="A1690" s="116" t="s">
        <v>3656</v>
      </c>
      <c r="C1690" s="116"/>
      <c r="D1690" s="116"/>
      <c r="E1690" s="203" t="s">
        <v>1718</v>
      </c>
      <c r="F1690" s="121" t="s">
        <v>553</v>
      </c>
      <c r="G1690" s="121" t="s">
        <v>553</v>
      </c>
      <c r="H1690" s="116"/>
      <c r="I1690" s="116"/>
      <c r="J1690" s="116"/>
      <c r="K1690" s="116"/>
      <c r="Q1690" s="137"/>
      <c r="R1690" s="137"/>
      <c r="S1690" s="135"/>
      <c r="T1690" s="135"/>
      <c r="U1690" s="136"/>
      <c r="V1690" s="136"/>
      <c r="W1690" s="136"/>
      <c r="X1690" s="116"/>
      <c r="Y1690" s="136"/>
    </row>
    <row r="1691" spans="1:25" ht="15.75" customHeight="1">
      <c r="A1691" s="116" t="s">
        <v>3656</v>
      </c>
      <c r="C1691" s="116"/>
      <c r="D1691" s="116"/>
      <c r="E1691" s="203" t="s">
        <v>1719</v>
      </c>
      <c r="F1691" s="121" t="s">
        <v>553</v>
      </c>
      <c r="G1691" s="121" t="s">
        <v>553</v>
      </c>
      <c r="H1691" s="116"/>
      <c r="I1691" s="116"/>
      <c r="J1691" s="116"/>
      <c r="K1691" s="116"/>
      <c r="Q1691" s="137"/>
      <c r="R1691" s="137"/>
      <c r="S1691" s="135"/>
      <c r="T1691" s="135"/>
      <c r="U1691" s="136"/>
      <c r="V1691" s="136"/>
      <c r="W1691" s="136"/>
      <c r="X1691" s="116"/>
      <c r="Y1691" s="136"/>
    </row>
    <row r="1692" spans="1:25" ht="15.75" customHeight="1">
      <c r="A1692" s="116" t="s">
        <v>3656</v>
      </c>
      <c r="C1692" s="116"/>
      <c r="D1692" s="116"/>
      <c r="E1692" s="203" t="s">
        <v>1720</v>
      </c>
      <c r="F1692" s="121" t="s">
        <v>553</v>
      </c>
      <c r="G1692" s="121" t="s">
        <v>553</v>
      </c>
      <c r="H1692" s="116"/>
      <c r="I1692" s="116"/>
      <c r="J1692" s="116"/>
      <c r="K1692" s="116"/>
      <c r="Q1692" s="137"/>
      <c r="R1692" s="137"/>
      <c r="S1692" s="135"/>
      <c r="T1692" s="135"/>
      <c r="U1692" s="136"/>
      <c r="V1692" s="136"/>
      <c r="W1692" s="136"/>
      <c r="X1692" s="116"/>
      <c r="Y1692" s="136"/>
    </row>
  </sheetData>
  <sheetProtection formatCells="0" formatColumns="0" formatRows="0" insertColumns="0" insertRows="0" insertHyperlinks="0" deleteColumns="0" deleteRows="0" sort="0" autoFilter="0" pivotTables="0"/>
  <mergeCells count="1">
    <mergeCell ref="I1:J1"/>
  </mergeCells>
  <phoneticPr fontId="0" type="noConversion"/>
  <conditionalFormatting sqref="C1:C2 C5:C1048576">
    <cfRule type="duplicateValues" dxfId="41" priority="1"/>
  </conditionalFormatting>
  <conditionalFormatting sqref="C481 E480 C483 E482 C485:C491 E484:E490">
    <cfRule type="duplicateValues" dxfId="40" priority="138" stopIfTrue="1"/>
  </conditionalFormatting>
  <conditionalFormatting sqref="C510:C511 E509:E510 C513:C541 E512:E540">
    <cfRule type="duplicateValues" dxfId="39" priority="199" stopIfTrue="1"/>
  </conditionalFormatting>
  <conditionalFormatting sqref="C512 E511">
    <cfRule type="duplicateValues" dxfId="38" priority="52" stopIfTrue="1"/>
  </conditionalFormatting>
  <conditionalFormatting sqref="C689 C651:C686 E650:E685 E688 C692 E691 C695 E694 C698:C795 E697:E794">
    <cfRule type="duplicateValues" dxfId="37" priority="1571" stopIfTrue="1"/>
  </conditionalFormatting>
  <conditionalFormatting sqref="C796:C1692 E795 C493 E492 C495 E494 C497 E496 C499:C509 E498:E508 C542:C650 E541:E649">
    <cfRule type="duplicateValues" dxfId="36" priority="11023" stopIfTrue="1"/>
  </conditionalFormatting>
  <conditionalFormatting sqref="E3:E795">
    <cfRule type="duplicateValues" dxfId="35" priority="11018"/>
  </conditionalFormatting>
  <conditionalFormatting sqref="H693:H694">
    <cfRule type="containsBlanks" dxfId="34" priority="42" stopIfTrue="1">
      <formula>LEN(TRIM(H693))=0</formula>
    </cfRule>
  </conditionalFormatting>
  <conditionalFormatting sqref="H696:H697">
    <cfRule type="containsBlanks" dxfId="33" priority="40" stopIfTrue="1">
      <formula>LEN(TRIM(H696))=0</formula>
    </cfRule>
  </conditionalFormatting>
  <conditionalFormatting sqref="H701">
    <cfRule type="containsBlanks" dxfId="32" priority="38" stopIfTrue="1">
      <formula>LEN(TRIM(H701))=0</formula>
    </cfRule>
  </conditionalFormatting>
  <conditionalFormatting sqref="H703:H711">
    <cfRule type="containsBlanks" dxfId="31" priority="36" stopIfTrue="1">
      <formula>LEN(TRIM(H703))=0</formula>
    </cfRule>
  </conditionalFormatting>
  <conditionalFormatting sqref="H716">
    <cfRule type="containsBlanks" dxfId="30" priority="34" stopIfTrue="1">
      <formula>LEN(TRIM(H716))=0</formula>
    </cfRule>
  </conditionalFormatting>
  <conditionalFormatting sqref="H721">
    <cfRule type="containsBlanks" dxfId="29" priority="32" stopIfTrue="1">
      <formula>LEN(TRIM(H721))=0</formula>
    </cfRule>
  </conditionalFormatting>
  <conditionalFormatting sqref="H738:H739">
    <cfRule type="containsBlanks" dxfId="28" priority="12" stopIfTrue="1">
      <formula>LEN(TRIM(H738))=0</formula>
    </cfRule>
  </conditionalFormatting>
  <conditionalFormatting sqref="H741:H742">
    <cfRule type="containsBlanks" dxfId="27" priority="10" stopIfTrue="1">
      <formula>LEN(TRIM(H741))=0</formula>
    </cfRule>
  </conditionalFormatting>
  <conditionalFormatting sqref="H744:H747">
    <cfRule type="containsBlanks" dxfId="26" priority="8" stopIfTrue="1">
      <formula>LEN(TRIM(H744))=0</formula>
    </cfRule>
  </conditionalFormatting>
  <conditionalFormatting sqref="H749">
    <cfRule type="containsBlanks" dxfId="25" priority="24" stopIfTrue="1">
      <formula>LEN(TRIM(H749))=0</formula>
    </cfRule>
  </conditionalFormatting>
  <conditionalFormatting sqref="H752:H753">
    <cfRule type="containsBlanks" dxfId="24" priority="16" stopIfTrue="1">
      <formula>LEN(TRIM(H752))=0</formula>
    </cfRule>
  </conditionalFormatting>
  <conditionalFormatting sqref="H756">
    <cfRule type="containsBlanks" dxfId="23" priority="26" stopIfTrue="1">
      <formula>LEN(TRIM(H756))=0</formula>
    </cfRule>
  </conditionalFormatting>
  <conditionalFormatting sqref="H758:H766">
    <cfRule type="containsBlanks" dxfId="22" priority="6" stopIfTrue="1">
      <formula>LEN(TRIM(H758))=0</formula>
    </cfRule>
  </conditionalFormatting>
  <conditionalFormatting sqref="H504:J504 P504:R504 M504:N506 H505:I505 Q505:R505 H506:J506 P506:R506 H508:J508 P508:R510 M508:N512 H509:I509 H510:J510 H511:I511 Q511:R512 H512:J512 H514:J514 Q514:R514 M514:N516 H515:I515 P515:R516 H516:J516 H518:J518 M518:N518 P518:R518 H520:J520 P520:R521 M520:N522 H521:I521 H522:J522 Q522:R522 H524:J524 Q524:R524 M524:N526 H525:I525 P525:R525 H526:J526 Q526:R526 H528:J528 M528:N530 P528:R530 H529:I529 H530:J530 H532:I532 Q532:R533 H533:J533 H535:J535 Q535:R535 M535:N537 H536:I536 P536:R537 H537:J537 H539:J539 M539:N541 P539:R541 H540:I540 H541:J541 H543:J543 M543:N545 Q543:R545 H544:I544 H545:J545 H547:J547 Q547:R548 M547:N552 H548:I548 H549:J550 P549:R552 H551:I551 H552:J552 H554:J554 M554:N556 Q554:R556 H555:I555 H556:J556 H558:J558 P558:R559 M558:N561 H559:I559 H560:J561 Q560:R561 H563:J563 Q563:R564 M563:N565 H564:I564 H565:J565 P565:R565 H567:J567 M567:N569 P567:R569 H568:I568 H569:J569 H571:J571 P571:R571 M571:N573 H572:I572 Q572:R573 H573:J573 H575:J575 P575:R575 M575:N577 H576:I576 Q576:R576 H577:J577 P577:R577 J612:J644 J647 Q687:W687 L687:N688 Q688 T688:W688 Q690:W690 L690:N691 P691:Q691 T691:W691 P693:W693 L693:N694 P694:Q694 T694:W694 Q696:W696 M696:N697 Q697 T697:W697 M701:N701 P701:Q701 T701:V701 P703:S704 M703:N711 T703:V711 Q705:S706 Q707:Q708 P709:Q711 M716:N716 Q716 T716:V716 M721:N721 P721:Q721 T721:V721 Q726:Q729 P730:Q734 Q735:W735 Q736 T736:W736 Q738:W738 M738:N739 P739:Q739 T739:W739 P741:W741 M741:N742 P742:Q742 T742:W742 Q744:W744 M744:N745 Q745 T745:W745 M749:N749 P749:Q749 T749:V749 P752:V752 M752:N753 P753:Q753 T753:W753 M756:N756 Q756 T756:V756 P758:Q758 R758:S761 M758:N766 T758:V766 Q759 P760:Q764 Q765:Q766 Q775:Q776">
    <cfRule type="containsBlanks" dxfId="21" priority="48" stopIfTrue="1">
      <formula>LEN(TRIM(H504))=0</formula>
    </cfRule>
  </conditionalFormatting>
  <conditionalFormatting sqref="I687:I688">
    <cfRule type="containsBlanks" dxfId="20" priority="47" stopIfTrue="1">
      <formula>LEN(TRIM(I687))=0</formula>
    </cfRule>
  </conditionalFormatting>
  <conditionalFormatting sqref="I690:I691">
    <cfRule type="containsBlanks" dxfId="19" priority="45" stopIfTrue="1">
      <formula>LEN(TRIM(I690))=0</formula>
    </cfRule>
  </conditionalFormatting>
  <conditionalFormatting sqref="I693:I694">
    <cfRule type="containsBlanks" dxfId="18" priority="43" stopIfTrue="1">
      <formula>LEN(TRIM(I693))=0</formula>
    </cfRule>
  </conditionalFormatting>
  <conditionalFormatting sqref="I696:I697">
    <cfRule type="containsBlanks" dxfId="17" priority="41" stopIfTrue="1">
      <formula>LEN(TRIM(I696))=0</formula>
    </cfRule>
  </conditionalFormatting>
  <conditionalFormatting sqref="I701">
    <cfRule type="containsBlanks" dxfId="16" priority="39" stopIfTrue="1">
      <formula>LEN(TRIM(I701))=0</formula>
    </cfRule>
  </conditionalFormatting>
  <conditionalFormatting sqref="I703:I711">
    <cfRule type="containsBlanks" dxfId="15" priority="37" stopIfTrue="1">
      <formula>LEN(TRIM(I703))=0</formula>
    </cfRule>
  </conditionalFormatting>
  <conditionalFormatting sqref="I716">
    <cfRule type="containsBlanks" dxfId="14" priority="35" stopIfTrue="1">
      <formula>LEN(TRIM(I716))=0</formula>
    </cfRule>
  </conditionalFormatting>
  <conditionalFormatting sqref="I721">
    <cfRule type="containsBlanks" dxfId="13" priority="33" stopIfTrue="1">
      <formula>LEN(TRIM(I721))=0</formula>
    </cfRule>
  </conditionalFormatting>
  <conditionalFormatting sqref="I738:I739">
    <cfRule type="containsBlanks" dxfId="12" priority="13" stopIfTrue="1">
      <formula>LEN(TRIM(I738))=0</formula>
    </cfRule>
  </conditionalFormatting>
  <conditionalFormatting sqref="I741:I742">
    <cfRule type="containsBlanks" dxfId="11" priority="11" stopIfTrue="1">
      <formula>LEN(TRIM(I741))=0</formula>
    </cfRule>
  </conditionalFormatting>
  <conditionalFormatting sqref="I744:I745">
    <cfRule type="containsBlanks" dxfId="10" priority="9" stopIfTrue="1">
      <formula>LEN(TRIM(I744))=0</formula>
    </cfRule>
  </conditionalFormatting>
  <conditionalFormatting sqref="I749">
    <cfRule type="containsBlanks" dxfId="9" priority="25" stopIfTrue="1">
      <formula>LEN(TRIM(I749))=0</formula>
    </cfRule>
  </conditionalFormatting>
  <conditionalFormatting sqref="I752:I753">
    <cfRule type="containsBlanks" dxfId="8" priority="17" stopIfTrue="1">
      <formula>LEN(TRIM(I752))=0</formula>
    </cfRule>
  </conditionalFormatting>
  <conditionalFormatting sqref="I756">
    <cfRule type="containsBlanks" dxfId="7" priority="27" stopIfTrue="1">
      <formula>LEN(TRIM(I756))=0</formula>
    </cfRule>
  </conditionalFormatting>
  <conditionalFormatting sqref="I758:I766">
    <cfRule type="containsBlanks" dxfId="6" priority="7" stopIfTrue="1">
      <formula>LEN(TRIM(I758))=0</formula>
    </cfRule>
  </conditionalFormatting>
  <conditionalFormatting sqref="J657:J776 H690:H691 P723:Q725 R723:S727 T723:V734 H723:I736 M723:N736 R769:S771 P769:Q774 H769:I776 M769:N776 T769:V776">
    <cfRule type="containsBlanks" dxfId="5" priority="44" stopIfTrue="1">
      <formula>LEN(TRIM(H657))=0</formula>
    </cfRule>
  </conditionalFormatting>
  <conditionalFormatting sqref="M532:N533 H687:H688">
    <cfRule type="containsBlanks" dxfId="4" priority="46" stopIfTrue="1">
      <formula>LEN(TRIM(H532))=0</formula>
    </cfRule>
  </conditionalFormatting>
  <conditionalFormatting sqref="Q307 Q570 Q631">
    <cfRule type="containsBlanks" dxfId="3" priority="3" stopIfTrue="1">
      <formula>LEN(TRIM(Q307))=0</formula>
    </cfRule>
  </conditionalFormatting>
  <dataValidations count="2">
    <dataValidation type="list" allowBlank="1" showInputMessage="1" showErrorMessage="1" sqref="P1" xr:uid="{00000000-0002-0000-0100-000002000000}">
      <formula1>"Forbo, Habasit"</formula1>
    </dataValidation>
    <dataValidation type="list" allowBlank="1" showInputMessage="1" showErrorMessage="1" sqref="I289:I296 I263:I281 I423:I458 I461:I468 I767:I768 I365:I371 I376:I383 I261 I373:I374 I299:I362 I20:I27 I471:I502 I504:I506 I508:I512 I514:I516 I518 I520:I522 I524:I526 I528:I530 I535:I537 I539:I541 I543:I545 I547:I552 I554:I556 I4:I18 I563:I565 I567:I569 I571:I573 I575:I577 I689 I692 I695 P307:Q307 J307 J309 J312 J315:J324 J326 J328 J332 J335:J343 P309:Q309 P312:Q312 P326:Q326 P328:Q328 P332:Q332 P315:Q324 I558:I561 I698:I700 I702 I712:I715 I717:I720 I722 I757 I754:I755 I746:I748 I750:I751 I737 I740 I743 L315:N324 L332:N332 L328:N328 L326:N326 L312:N312 L309:N309 L307:N307 L335:N343 P335:Q343 I532:I533 I386:I419 I283:I286 I579:I686 I29:I259 I796:I1048576" xr:uid="{08D924CD-F354-4A21-8AE7-D3C041505D41}">
      <formula1>"LH, RH,NA"</formula1>
    </dataValidation>
  </dataValidations>
  <printOptions gridLines="1" gridLinesSet="0"/>
  <pageMargins left="0.25" right="0.25" top="1" bottom="0.5" header="0.5" footer="0.2"/>
  <pageSetup scale="42" fitToHeight="30" orientation="landscape" r:id="rId1"/>
  <headerFooter alignWithMargins="0">
    <oddHeader>&amp;C&amp;"Arial,Bold"&amp;18Designed Conveyor Systems
&amp;"Arial,Regular"&amp;10 830 Cresent Centre Dr., Suite 550,&amp;11 &amp;10Franklin, TN 37067 -- Phone 615-377-9774 -- Fax 615-371-1847</oddHeader>
    <oddFooter>&amp;LDCS Proposal Number: xxxxx
&amp;D, &amp;T&amp;C&amp;"Arial,Bold"CUSTOMER - Project Info
&amp;"Arial,Bold Italic"EQUIPMENT LIST&amp;R&amp;F
Page &amp;P of &amp;N</oddFooter>
  </headerFooter>
  <tableParts count="1">
    <tablePart r:id="rId2"/>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tabColor rgb="FF00B050"/>
    <pageSetUpPr fitToPage="1"/>
  </sheetPr>
  <dimension ref="A1:GC1163"/>
  <sheetViews>
    <sheetView workbookViewId="0"/>
  </sheetViews>
  <sheetFormatPr defaultColWidth="9.1796875" defaultRowHeight="25.5" customHeight="1"/>
  <cols>
    <col min="1" max="1" width="12.81640625" style="1" customWidth="1"/>
    <col min="2" max="2" width="12.54296875" style="17" customWidth="1"/>
    <col min="3" max="3" width="32.1796875" style="29" customWidth="1"/>
    <col min="4" max="4" width="12.81640625" style="1" customWidth="1"/>
    <col min="5" max="5" width="6" style="26" customWidth="1"/>
    <col min="6" max="6" width="4.26953125" style="28" customWidth="1"/>
    <col min="7" max="7" width="6" style="27" customWidth="1"/>
    <col min="8" max="8" width="5" style="26" customWidth="1"/>
    <col min="9" max="9" width="5.81640625" style="26" customWidth="1"/>
    <col min="10" max="10" width="5" style="30" customWidth="1"/>
    <col min="11" max="11" width="5.81640625" style="17" customWidth="1"/>
    <col min="12" max="12" width="5.7265625" style="17" customWidth="1"/>
    <col min="13" max="13" width="6.26953125" style="17" bestFit="1" customWidth="1"/>
    <col min="14" max="14" width="6.26953125" style="18" bestFit="1" customWidth="1"/>
    <col min="15" max="15" width="8" style="19" bestFit="1" customWidth="1"/>
    <col min="16" max="16" width="5.453125" style="18" customWidth="1"/>
    <col min="17" max="17" width="8" style="20" bestFit="1" customWidth="1"/>
    <col min="18" max="18" width="7.54296875" style="21" customWidth="1"/>
    <col min="19" max="19" width="6.26953125" style="22" customWidth="1"/>
    <col min="20" max="20" width="5" style="23" customWidth="1"/>
    <col min="21" max="21" width="7" style="61" customWidth="1"/>
    <col min="22" max="23" width="6.54296875" style="2" customWidth="1"/>
    <col min="24" max="24" width="11.54296875" style="2" bestFit="1" customWidth="1"/>
    <col min="25" max="25" width="30.7265625" style="2" customWidth="1"/>
    <col min="26" max="37" width="9.1796875" style="1"/>
    <col min="38" max="40" width="0" style="1" hidden="1" customWidth="1"/>
    <col min="41" max="16384" width="9.1796875" style="1"/>
  </cols>
  <sheetData>
    <row r="1" spans="1:42" s="108" customFormat="1" ht="13.5" customHeight="1" thickBot="1">
      <c r="B1" s="109" t="s">
        <v>1721</v>
      </c>
      <c r="C1" s="110" t="s">
        <v>1722</v>
      </c>
      <c r="E1" s="96"/>
      <c r="F1" s="97"/>
      <c r="G1" s="98"/>
      <c r="H1" s="96"/>
      <c r="I1" s="96"/>
      <c r="J1" s="99"/>
      <c r="K1" s="95"/>
      <c r="L1" s="95"/>
      <c r="M1" s="95"/>
      <c r="N1" s="100"/>
      <c r="O1" s="101"/>
      <c r="P1" s="100"/>
      <c r="Q1" s="102"/>
      <c r="R1" s="103"/>
      <c r="S1" s="104"/>
      <c r="T1" s="105"/>
      <c r="U1" s="106"/>
      <c r="V1" s="107"/>
      <c r="W1" s="107"/>
      <c r="X1" s="107"/>
      <c r="Y1" s="107"/>
    </row>
    <row r="2" spans="1:42" s="114" customFormat="1" ht="12.75" customHeight="1">
      <c r="A2" s="210" t="s">
        <v>322</v>
      </c>
      <c r="B2" s="111" t="s">
        <v>1723</v>
      </c>
      <c r="C2" s="112" t="s">
        <v>1724</v>
      </c>
      <c r="D2" s="210" t="s">
        <v>1725</v>
      </c>
      <c r="E2" s="68" t="s">
        <v>1726</v>
      </c>
      <c r="F2" s="69" t="s">
        <v>1727</v>
      </c>
      <c r="G2" s="70"/>
      <c r="H2" s="71" t="s">
        <v>1728</v>
      </c>
      <c r="I2" s="72"/>
      <c r="J2" s="73" t="s">
        <v>1729</v>
      </c>
      <c r="K2" s="74" t="s">
        <v>324</v>
      </c>
      <c r="L2" s="75"/>
      <c r="M2" s="67" t="s">
        <v>324</v>
      </c>
      <c r="N2" s="67" t="s">
        <v>1730</v>
      </c>
      <c r="O2" s="76" t="s">
        <v>1731</v>
      </c>
      <c r="P2" s="76" t="s">
        <v>330</v>
      </c>
      <c r="Q2" s="76" t="s">
        <v>1732</v>
      </c>
      <c r="R2" s="76" t="s">
        <v>1733</v>
      </c>
      <c r="S2" s="77" t="s">
        <v>1734</v>
      </c>
      <c r="T2" s="78" t="s">
        <v>1735</v>
      </c>
      <c r="U2" s="79"/>
      <c r="V2" s="80" t="s">
        <v>1736</v>
      </c>
      <c r="W2" s="67" t="s">
        <v>1737</v>
      </c>
      <c r="X2" s="117" t="s">
        <v>1738</v>
      </c>
      <c r="Y2" s="81" t="s">
        <v>340</v>
      </c>
      <c r="Z2" s="113"/>
      <c r="AA2" s="113"/>
      <c r="AB2" s="113"/>
      <c r="AC2" s="113"/>
      <c r="AD2" s="113"/>
      <c r="AE2" s="113"/>
      <c r="AF2" s="113"/>
      <c r="AG2" s="113"/>
      <c r="AH2" s="113"/>
      <c r="AI2" s="113"/>
      <c r="AJ2" s="113"/>
      <c r="AK2" s="113"/>
      <c r="AL2" s="113"/>
      <c r="AM2" s="113"/>
      <c r="AN2" s="113"/>
      <c r="AO2" s="113"/>
      <c r="AP2" s="113"/>
    </row>
    <row r="3" spans="1:42" s="115" customFormat="1" ht="12.75" customHeight="1" thickBot="1">
      <c r="A3" s="211"/>
      <c r="B3" s="82" t="s">
        <v>1739</v>
      </c>
      <c r="C3" s="83" t="s">
        <v>1723</v>
      </c>
      <c r="D3" s="211"/>
      <c r="E3" s="85" t="s">
        <v>1740</v>
      </c>
      <c r="F3" s="86" t="s">
        <v>1741</v>
      </c>
      <c r="G3" s="87" t="s">
        <v>1742</v>
      </c>
      <c r="H3" s="88" t="s">
        <v>1743</v>
      </c>
      <c r="I3" s="88" t="s">
        <v>1744</v>
      </c>
      <c r="J3" s="88" t="s">
        <v>1745</v>
      </c>
      <c r="K3" s="84" t="s">
        <v>1746</v>
      </c>
      <c r="L3" s="84" t="s">
        <v>1747</v>
      </c>
      <c r="M3" s="84" t="s">
        <v>1748</v>
      </c>
      <c r="N3" s="84" t="s">
        <v>1749</v>
      </c>
      <c r="O3" s="89" t="s">
        <v>1750</v>
      </c>
      <c r="P3" s="89"/>
      <c r="Q3" s="89" t="s">
        <v>1751</v>
      </c>
      <c r="R3" s="89" t="s">
        <v>1749</v>
      </c>
      <c r="S3" s="87" t="s">
        <v>1752</v>
      </c>
      <c r="T3" s="85" t="s">
        <v>1753</v>
      </c>
      <c r="U3" s="90" t="s">
        <v>1727</v>
      </c>
      <c r="V3" s="90" t="s">
        <v>1754</v>
      </c>
      <c r="W3" s="84" t="s">
        <v>1755</v>
      </c>
      <c r="X3" s="118" t="s">
        <v>1756</v>
      </c>
      <c r="Y3" s="91"/>
    </row>
    <row r="4" spans="1:42" ht="23" hidden="1">
      <c r="B4" s="3"/>
      <c r="C4" s="3"/>
      <c r="E4" s="5"/>
      <c r="F4" s="6"/>
      <c r="G4" s="7"/>
      <c r="H4" s="8"/>
      <c r="I4" s="8"/>
      <c r="J4" s="9"/>
      <c r="K4" s="4"/>
      <c r="L4" s="4"/>
      <c r="M4" s="3"/>
      <c r="N4" s="4" t="s">
        <v>1757</v>
      </c>
      <c r="O4" s="10" t="e">
        <f>IF(#REF!=0,"",IF(ISERROR(FIND("Slave",C4))=TRUE,IF(ISERROR(FIND("Vanline",C4))=FALSE,IF(#REF!&lt;5,5,#REF!),#REF!),0))</f>
        <v>#REF!</v>
      </c>
      <c r="P4" s="10"/>
      <c r="Q4" s="11" t="e">
        <f>IF(#REF!=0,"",IF(F4&gt;121,16,IF(F4&gt;81,IF(#REF!&lt;12,12,#REF!),#REF!)))</f>
        <v>#REF!</v>
      </c>
      <c r="R4" s="10"/>
      <c r="S4" s="12"/>
      <c r="T4" s="13"/>
      <c r="U4" s="14"/>
      <c r="V4" s="15"/>
      <c r="W4" s="15"/>
      <c r="X4" s="15"/>
      <c r="Y4" s="16"/>
    </row>
    <row r="5" spans="1:42" ht="11.5" hidden="1">
      <c r="B5" s="1"/>
      <c r="C5" s="1"/>
      <c r="E5" s="5"/>
      <c r="F5" s="6"/>
      <c r="G5" s="7"/>
      <c r="H5" s="8"/>
      <c r="I5" s="8"/>
      <c r="J5" s="9"/>
      <c r="K5" s="4"/>
      <c r="L5" s="4"/>
      <c r="M5" s="3"/>
      <c r="N5" s="4"/>
      <c r="O5" s="10"/>
      <c r="P5" s="10"/>
      <c r="Q5" s="11"/>
      <c r="R5" s="10"/>
      <c r="S5" s="12"/>
      <c r="T5" s="13"/>
      <c r="U5" s="14"/>
      <c r="V5" s="15"/>
      <c r="W5" s="15"/>
      <c r="X5" s="15"/>
      <c r="Y5" s="16"/>
    </row>
    <row r="6" spans="1:42" ht="11.5">
      <c r="B6" s="3" t="s">
        <v>1758</v>
      </c>
      <c r="C6" s="3"/>
      <c r="E6" s="53"/>
      <c r="F6" s="6"/>
      <c r="G6" s="12"/>
      <c r="H6" s="9"/>
      <c r="I6" s="9"/>
      <c r="J6" s="9"/>
      <c r="K6" s="4"/>
      <c r="L6" s="4"/>
      <c r="M6" s="4"/>
      <c r="N6" s="4"/>
      <c r="O6" s="10" t="str">
        <f>IF(HPCALCS2!B5=0,"",IF(ISERROR(FIND("Slave",C6))=TRUE,IF(ISERROR(FIND("Vanline",C6))=FALSE,IF(HPCALCS2!AA5&lt;5,5,HPCALCS2!AA5),HPCALCS2!AA5),0))</f>
        <v/>
      </c>
      <c r="P6" s="10"/>
      <c r="Q6" s="11" t="str">
        <f>IF(HPCALCS2!B5=0,"",HPCALCS2!AB5)</f>
        <v/>
      </c>
      <c r="R6" s="10"/>
      <c r="S6" s="12"/>
      <c r="T6" s="53"/>
      <c r="U6" s="15"/>
      <c r="V6" s="15"/>
      <c r="W6" s="15"/>
      <c r="X6" s="15"/>
      <c r="Y6" s="16"/>
    </row>
    <row r="7" spans="1:42" ht="11.5">
      <c r="B7" s="3" t="s">
        <v>1759</v>
      </c>
      <c r="C7" s="3"/>
      <c r="D7" s="1" t="s">
        <v>1760</v>
      </c>
      <c r="E7" s="53"/>
      <c r="F7" s="6"/>
      <c r="G7" s="12"/>
      <c r="H7" s="9"/>
      <c r="I7" s="9"/>
      <c r="J7" s="9"/>
      <c r="K7" s="4"/>
      <c r="L7" s="4"/>
      <c r="M7" s="4"/>
      <c r="N7" s="4"/>
      <c r="O7" s="10" t="str">
        <f>IF(HPCALCS2!B6=0,"",IF(ISERROR(FIND("Slave",C7))=TRUE,IF(ISERROR(FIND("Vanline",C7))=FALSE,IF(HPCALCS2!AA6&lt;5,5,HPCALCS2!AA6),HPCALCS2!AA6),0))</f>
        <v/>
      </c>
      <c r="P7" s="10"/>
      <c r="Q7" s="11" t="str">
        <f>IF(HPCALCS2!B6=0,"",HPCALCS2!AB6)</f>
        <v/>
      </c>
      <c r="R7" s="10"/>
      <c r="S7" s="12"/>
      <c r="T7" s="53"/>
      <c r="U7" s="15"/>
      <c r="V7" s="15"/>
      <c r="W7" s="15"/>
      <c r="X7" s="15"/>
      <c r="Y7" s="16"/>
    </row>
    <row r="8" spans="1:42" ht="11.5">
      <c r="B8" s="3" t="s">
        <v>1761</v>
      </c>
      <c r="C8" s="3"/>
      <c r="D8" s="1" t="s">
        <v>1762</v>
      </c>
      <c r="E8" s="53"/>
      <c r="F8" s="6"/>
      <c r="G8" s="12"/>
      <c r="H8" s="9"/>
      <c r="I8" s="9"/>
      <c r="J8" s="9"/>
      <c r="K8" s="4"/>
      <c r="L8" s="4"/>
      <c r="M8" s="4"/>
      <c r="N8" s="4"/>
      <c r="O8" s="10" t="str">
        <f>IF(HPCALCS2!B7=0,"",IF(ISERROR(FIND("Slave",C8))=TRUE,IF(ISERROR(FIND("Vanline",C8))=FALSE,IF(HPCALCS2!AA7&lt;5,5,HPCALCS2!AA7),HPCALCS2!AA7),0))</f>
        <v/>
      </c>
      <c r="P8" s="10"/>
      <c r="Q8" s="11" t="str">
        <f>IF(HPCALCS2!B7=0,"",HPCALCS2!AB7)</f>
        <v/>
      </c>
      <c r="R8" s="10"/>
      <c r="S8" s="12"/>
      <c r="T8" s="53"/>
      <c r="U8" s="15"/>
      <c r="V8" s="15"/>
      <c r="W8" s="15"/>
      <c r="X8" s="15"/>
      <c r="Y8" s="16"/>
      <c r="AL8" s="1">
        <v>0</v>
      </c>
      <c r="AM8" s="1" t="s">
        <v>489</v>
      </c>
      <c r="AN8" s="1">
        <v>0</v>
      </c>
    </row>
    <row r="9" spans="1:42" ht="11.5">
      <c r="B9" s="3" t="s">
        <v>1763</v>
      </c>
      <c r="C9" s="3"/>
      <c r="E9" s="53"/>
      <c r="F9" s="6"/>
      <c r="G9" s="12"/>
      <c r="H9" s="9"/>
      <c r="I9" s="9"/>
      <c r="J9" s="9"/>
      <c r="K9" s="4"/>
      <c r="L9" s="4"/>
      <c r="M9" s="4"/>
      <c r="N9" s="4"/>
      <c r="O9" s="10" t="str">
        <f>IF(HPCALCS2!B8=0,"",IF(ISERROR(FIND("Slave",C9))=TRUE,IF(ISERROR(FIND("Vanline",C9))=FALSE,IF(HPCALCS2!AA8&lt;5,5,HPCALCS2!AA8),HPCALCS2!AA8),0))</f>
        <v/>
      </c>
      <c r="P9" s="10"/>
      <c r="Q9" s="11" t="str">
        <f>IF(HPCALCS2!B8=0,"",HPCALCS2!AB8)</f>
        <v/>
      </c>
      <c r="R9" s="10"/>
      <c r="S9" s="12"/>
      <c r="T9" s="53"/>
      <c r="U9" s="15"/>
      <c r="V9" s="15"/>
      <c r="W9" s="15"/>
      <c r="X9" s="15"/>
      <c r="Y9" s="16"/>
      <c r="AL9" s="1">
        <v>1</v>
      </c>
      <c r="AM9" s="1" t="s">
        <v>490</v>
      </c>
      <c r="AN9" s="1">
        <v>1</v>
      </c>
    </row>
    <row r="10" spans="1:42" ht="11.5">
      <c r="B10" s="3" t="s">
        <v>1764</v>
      </c>
      <c r="C10" s="3"/>
      <c r="E10" s="53"/>
      <c r="F10" s="6"/>
      <c r="G10" s="12"/>
      <c r="H10" s="9"/>
      <c r="I10" s="9"/>
      <c r="J10" s="9"/>
      <c r="K10" s="4"/>
      <c r="L10" s="4"/>
      <c r="M10" s="4"/>
      <c r="N10" s="4"/>
      <c r="O10" s="10" t="str">
        <f>IF(HPCALCS2!B9=0,"",IF(ISERROR(FIND("Slave",C10))=TRUE,IF(ISERROR(FIND("Vanline",C10))=FALSE,IF(HPCALCS2!AA9&lt;5,5,HPCALCS2!AA9),HPCALCS2!AA9),0))</f>
        <v/>
      </c>
      <c r="P10" s="10"/>
      <c r="Q10" s="11" t="str">
        <f>IF(HPCALCS2!B9=0,"",HPCALCS2!AB9)</f>
        <v/>
      </c>
      <c r="R10" s="10"/>
      <c r="S10" s="12"/>
      <c r="T10" s="53"/>
      <c r="U10" s="15"/>
      <c r="V10" s="15"/>
      <c r="W10" s="15"/>
      <c r="X10" s="15"/>
      <c r="Y10" s="16"/>
      <c r="AL10" s="1">
        <v>2</v>
      </c>
      <c r="AN10" s="1">
        <v>2</v>
      </c>
    </row>
    <row r="11" spans="1:42" ht="11.5">
      <c r="B11" s="3" t="s">
        <v>1765</v>
      </c>
      <c r="C11" s="3"/>
      <c r="E11" s="53"/>
      <c r="F11" s="6"/>
      <c r="G11" s="12"/>
      <c r="H11" s="9"/>
      <c r="I11" s="9"/>
      <c r="J11" s="9"/>
      <c r="K11" s="4"/>
      <c r="L11" s="4"/>
      <c r="M11" s="4"/>
      <c r="N11" s="4"/>
      <c r="O11" s="10" t="str">
        <f>IF(HPCALCS2!B10=0,"",IF(ISERROR(FIND("Slave",C11))=TRUE,IF(ISERROR(FIND("Vanline",C11))=FALSE,IF(HPCALCS2!AA10&lt;5,5,HPCALCS2!AA10),HPCALCS2!AA10),0))</f>
        <v/>
      </c>
      <c r="P11" s="10"/>
      <c r="Q11" s="11" t="str">
        <f>IF(HPCALCS2!B10=0,"",HPCALCS2!AB10)</f>
        <v/>
      </c>
      <c r="R11" s="10"/>
      <c r="S11" s="12"/>
      <c r="T11" s="53"/>
      <c r="U11" s="15"/>
      <c r="V11" s="15"/>
      <c r="W11" s="15"/>
      <c r="X11" s="15"/>
      <c r="Y11" s="16"/>
    </row>
    <row r="12" spans="1:42" ht="11.5">
      <c r="B12" s="3" t="s">
        <v>1766</v>
      </c>
      <c r="C12" s="3"/>
      <c r="E12" s="53"/>
      <c r="F12" s="6"/>
      <c r="G12" s="12"/>
      <c r="H12" s="9"/>
      <c r="I12" s="9"/>
      <c r="J12" s="9"/>
      <c r="K12" s="4"/>
      <c r="L12" s="4"/>
      <c r="M12" s="4"/>
      <c r="N12" s="4"/>
      <c r="O12" s="10" t="str">
        <f>IF(HPCALCS2!B11=0,"",IF(ISERROR(FIND("Slave",C12))=TRUE,IF(ISERROR(FIND("Vanline",C12))=FALSE,IF(HPCALCS2!AA11&lt;5,5,HPCALCS2!AA11),HPCALCS2!AA11),0))</f>
        <v/>
      </c>
      <c r="P12" s="10"/>
      <c r="Q12" s="11" t="str">
        <f>IF(HPCALCS2!B11=0,"",HPCALCS2!AB11)</f>
        <v/>
      </c>
      <c r="R12" s="10"/>
      <c r="S12" s="12"/>
      <c r="T12" s="53"/>
      <c r="U12" s="15"/>
      <c r="V12" s="15"/>
      <c r="W12" s="15"/>
      <c r="X12" s="15"/>
      <c r="Y12" s="16"/>
    </row>
    <row r="13" spans="1:42" ht="11.5">
      <c r="B13" s="3" t="s">
        <v>1767</v>
      </c>
      <c r="C13" s="3"/>
      <c r="E13" s="53"/>
      <c r="F13" s="6"/>
      <c r="G13" s="12"/>
      <c r="H13" s="9"/>
      <c r="I13" s="9"/>
      <c r="J13" s="9"/>
      <c r="K13" s="4"/>
      <c r="L13" s="4"/>
      <c r="M13" s="4"/>
      <c r="N13" s="4"/>
      <c r="O13" s="10" t="str">
        <f>IF(HPCALCS2!B12=0,"",IF(ISERROR(FIND("Slave",C13))=TRUE,IF(ISERROR(FIND("Vanline",C13))=FALSE,IF(HPCALCS2!AA12&lt;5,5,HPCALCS2!AA12),HPCALCS2!AA12),0))</f>
        <v/>
      </c>
      <c r="P13" s="10"/>
      <c r="Q13" s="11" t="str">
        <f>IF(HPCALCS2!B12=0,"",HPCALCS2!AB12)</f>
        <v/>
      </c>
      <c r="R13" s="10"/>
      <c r="S13" s="12"/>
      <c r="T13" s="53"/>
      <c r="U13" s="15"/>
      <c r="V13" s="15"/>
      <c r="W13" s="15"/>
      <c r="X13" s="15"/>
      <c r="Y13" s="16"/>
    </row>
    <row r="14" spans="1:42" ht="11.5">
      <c r="B14" s="3" t="s">
        <v>1768</v>
      </c>
      <c r="C14" s="3"/>
      <c r="E14" s="53"/>
      <c r="F14" s="6"/>
      <c r="G14" s="12"/>
      <c r="H14" s="9"/>
      <c r="I14" s="9"/>
      <c r="J14" s="9"/>
      <c r="K14" s="4"/>
      <c r="L14" s="4"/>
      <c r="M14" s="4"/>
      <c r="N14" s="4"/>
      <c r="O14" s="10" t="str">
        <f>IF(HPCALCS2!B13=0,"",IF(ISERROR(FIND("Slave",C14))=TRUE,IF(ISERROR(FIND("Vanline",C14))=FALSE,IF(HPCALCS2!AA13&lt;5,5,HPCALCS2!AA13),HPCALCS2!AA13),0))</f>
        <v/>
      </c>
      <c r="P14" s="10"/>
      <c r="Q14" s="11" t="str">
        <f>IF(HPCALCS2!B13=0,"",HPCALCS2!AB13)</f>
        <v/>
      </c>
      <c r="R14" s="10"/>
      <c r="S14" s="12"/>
      <c r="T14" s="53"/>
      <c r="U14" s="15"/>
      <c r="V14" s="15"/>
      <c r="W14" s="15"/>
      <c r="X14" s="15"/>
      <c r="Y14" s="16"/>
    </row>
    <row r="15" spans="1:42" ht="11.5">
      <c r="B15" s="3" t="s">
        <v>1769</v>
      </c>
      <c r="C15" s="3"/>
      <c r="E15" s="53"/>
      <c r="F15" s="6"/>
      <c r="G15" s="12"/>
      <c r="H15" s="9"/>
      <c r="I15" s="9"/>
      <c r="J15" s="9"/>
      <c r="K15" s="4"/>
      <c r="L15" s="4"/>
      <c r="M15" s="4"/>
      <c r="N15" s="4"/>
      <c r="O15" s="10" t="str">
        <f>IF(HPCALCS2!B14=0,"",IF(ISERROR(FIND("Slave",C15))=TRUE,IF(ISERROR(FIND("Vanline",C15))=FALSE,IF(HPCALCS2!AA14&lt;5,5,HPCALCS2!AA14),HPCALCS2!AA14),0))</f>
        <v/>
      </c>
      <c r="P15" s="10"/>
      <c r="Q15" s="11" t="str">
        <f>IF(HPCALCS2!B14=0,"",HPCALCS2!AB14)</f>
        <v/>
      </c>
      <c r="R15" s="10"/>
      <c r="S15" s="12"/>
      <c r="T15" s="53"/>
      <c r="U15" s="15"/>
      <c r="V15" s="15"/>
      <c r="W15" s="15"/>
      <c r="X15" s="15"/>
      <c r="Y15" s="16"/>
    </row>
    <row r="16" spans="1:42" ht="11.5">
      <c r="B16" s="3" t="s">
        <v>1770</v>
      </c>
      <c r="C16" s="3"/>
      <c r="E16" s="53"/>
      <c r="F16" s="6"/>
      <c r="G16" s="12"/>
      <c r="H16" s="9"/>
      <c r="I16" s="9"/>
      <c r="J16" s="9"/>
      <c r="K16" s="4"/>
      <c r="L16" s="4"/>
      <c r="M16" s="4"/>
      <c r="N16" s="4"/>
      <c r="O16" s="10" t="str">
        <f>IF(HPCALCS2!B15=0,"",IF(ISERROR(FIND("Slave",C16))=TRUE,IF(ISERROR(FIND("Vanline",C16))=FALSE,IF(HPCALCS2!AA15&lt;5,5,HPCALCS2!AA15),HPCALCS2!AA15),0))</f>
        <v/>
      </c>
      <c r="P16" s="10"/>
      <c r="Q16" s="11" t="str">
        <f>IF(HPCALCS2!B15=0,"",HPCALCS2!AB15)</f>
        <v/>
      </c>
      <c r="R16" s="10"/>
      <c r="S16" s="12"/>
      <c r="T16" s="53"/>
      <c r="U16" s="15"/>
      <c r="V16" s="15"/>
      <c r="W16" s="15"/>
      <c r="X16" s="15"/>
      <c r="Y16" s="16"/>
    </row>
    <row r="17" spans="2:25" ht="11.5">
      <c r="B17" s="3" t="s">
        <v>1771</v>
      </c>
      <c r="C17" s="3"/>
      <c r="E17" s="53"/>
      <c r="F17" s="6"/>
      <c r="G17" s="12"/>
      <c r="H17" s="9"/>
      <c r="I17" s="9"/>
      <c r="J17" s="9"/>
      <c r="K17" s="4"/>
      <c r="L17" s="4"/>
      <c r="M17" s="4"/>
      <c r="N17" s="4"/>
      <c r="O17" s="10" t="str">
        <f>IF(HPCALCS2!B16=0,"",IF(ISERROR(FIND("Slave",C17))=TRUE,IF(ISERROR(FIND("Vanline",C17))=FALSE,IF(HPCALCS2!AA16&lt;5,5,HPCALCS2!AA16),HPCALCS2!AA16),0))</f>
        <v/>
      </c>
      <c r="P17" s="10"/>
      <c r="Q17" s="11" t="str">
        <f>IF(HPCALCS2!B16=0,"",HPCALCS2!AB16)</f>
        <v/>
      </c>
      <c r="R17" s="10"/>
      <c r="S17" s="12"/>
      <c r="T17" s="53"/>
      <c r="U17" s="15"/>
      <c r="V17" s="15"/>
      <c r="W17" s="15"/>
      <c r="X17" s="15"/>
      <c r="Y17" s="16"/>
    </row>
    <row r="18" spans="2:25" ht="11.5">
      <c r="B18" s="3" t="s">
        <v>1772</v>
      </c>
      <c r="C18" s="3"/>
      <c r="E18" s="53"/>
      <c r="F18" s="6"/>
      <c r="G18" s="12"/>
      <c r="H18" s="9"/>
      <c r="I18" s="9"/>
      <c r="J18" s="9"/>
      <c r="K18" s="4"/>
      <c r="L18" s="4"/>
      <c r="M18" s="4"/>
      <c r="N18" s="4"/>
      <c r="O18" s="10" t="str">
        <f>IF(HPCALCS2!B17=0,"",IF(ISERROR(FIND("Slave",C18))=TRUE,IF(ISERROR(FIND("Vanline",C18))=FALSE,IF(HPCALCS2!AA17&lt;5,5,HPCALCS2!AA17),HPCALCS2!AA17),0))</f>
        <v/>
      </c>
      <c r="P18" s="4"/>
      <c r="Q18" s="11" t="str">
        <f>IF(HPCALCS2!B17=0,"",HPCALCS2!AB17)</f>
        <v/>
      </c>
      <c r="R18" s="4"/>
      <c r="S18" s="4"/>
      <c r="T18" s="53"/>
      <c r="U18" s="15"/>
      <c r="V18" s="15"/>
      <c r="W18" s="15"/>
      <c r="X18" s="15"/>
      <c r="Y18" s="16"/>
    </row>
    <row r="19" spans="2:25" ht="11.5">
      <c r="B19" s="3" t="s">
        <v>1773</v>
      </c>
      <c r="C19" s="3"/>
      <c r="E19" s="53"/>
      <c r="F19" s="6"/>
      <c r="G19" s="12"/>
      <c r="H19" s="9"/>
      <c r="I19" s="9"/>
      <c r="J19" s="9"/>
      <c r="K19" s="4"/>
      <c r="L19" s="4"/>
      <c r="M19" s="4"/>
      <c r="N19" s="4"/>
      <c r="O19" s="10" t="str">
        <f>IF(HPCALCS2!B18=0,"",IF(ISERROR(FIND("Slave",C19))=TRUE,IF(ISERROR(FIND("Vanline",C19))=FALSE,IF(HPCALCS2!AA18&lt;5,5,HPCALCS2!AA18),HPCALCS2!AA18),0))</f>
        <v/>
      </c>
      <c r="P19" s="10"/>
      <c r="Q19" s="11" t="str">
        <f>IF(HPCALCS2!B18=0,"",HPCALCS2!AB18)</f>
        <v/>
      </c>
      <c r="R19" s="10"/>
      <c r="S19" s="12"/>
      <c r="T19" s="53"/>
      <c r="U19" s="15"/>
      <c r="V19" s="15"/>
      <c r="W19" s="15"/>
      <c r="X19" s="15"/>
      <c r="Y19" s="16"/>
    </row>
    <row r="20" spans="2:25" ht="11.5">
      <c r="B20" s="3" t="s">
        <v>1774</v>
      </c>
      <c r="C20" s="3"/>
      <c r="E20" s="53"/>
      <c r="F20" s="6"/>
      <c r="G20" s="12"/>
      <c r="H20" s="9"/>
      <c r="I20" s="9"/>
      <c r="J20" s="9"/>
      <c r="K20" s="4"/>
      <c r="L20" s="4"/>
      <c r="M20" s="4"/>
      <c r="N20" s="4"/>
      <c r="O20" s="10" t="str">
        <f>IF(HPCALCS2!B19=0,"",IF(ISERROR(FIND("Slave",C20))=TRUE,IF(ISERROR(FIND("Vanline",C20))=FALSE,IF(HPCALCS2!AA19&lt;5,5,HPCALCS2!AA19),HPCALCS2!AA19),0))</f>
        <v/>
      </c>
      <c r="P20" s="10"/>
      <c r="Q20" s="11" t="str">
        <f>IF(HPCALCS2!B19=0,"",HPCALCS2!AB19)</f>
        <v/>
      </c>
      <c r="R20" s="10"/>
      <c r="S20" s="12"/>
      <c r="T20" s="53"/>
      <c r="U20" s="15"/>
      <c r="V20" s="15"/>
      <c r="W20" s="15"/>
      <c r="X20" s="15"/>
      <c r="Y20" s="16"/>
    </row>
    <row r="21" spans="2:25" ht="11.5">
      <c r="B21" s="3" t="s">
        <v>1775</v>
      </c>
      <c r="C21" s="3"/>
      <c r="E21" s="53"/>
      <c r="F21" s="6"/>
      <c r="G21" s="12"/>
      <c r="H21" s="9"/>
      <c r="I21" s="9"/>
      <c r="J21" s="9"/>
      <c r="K21" s="4"/>
      <c r="L21" s="4"/>
      <c r="M21" s="4"/>
      <c r="N21" s="4"/>
      <c r="O21" s="10" t="str">
        <f>IF(HPCALCS2!B20=0,"",IF(ISERROR(FIND("Slave",C21))=TRUE,IF(ISERROR(FIND("Vanline",C21))=FALSE,IF(HPCALCS2!AA20&lt;5,5,HPCALCS2!AA20),HPCALCS2!AA20),0))</f>
        <v/>
      </c>
      <c r="P21" s="10"/>
      <c r="Q21" s="11" t="str">
        <f>IF(HPCALCS2!B20=0,"",HPCALCS2!AB20)</f>
        <v/>
      </c>
      <c r="R21" s="10"/>
      <c r="S21" s="12"/>
      <c r="T21" s="53"/>
      <c r="U21" s="15"/>
      <c r="V21" s="15"/>
      <c r="W21" s="15"/>
      <c r="X21" s="15"/>
      <c r="Y21" s="16"/>
    </row>
    <row r="22" spans="2:25" ht="11.5">
      <c r="B22" s="3" t="s">
        <v>1776</v>
      </c>
      <c r="C22" s="3"/>
      <c r="E22" s="53"/>
      <c r="F22" s="6"/>
      <c r="G22" s="12"/>
      <c r="H22" s="9"/>
      <c r="I22" s="9"/>
      <c r="J22" s="9"/>
      <c r="K22" s="4"/>
      <c r="L22" s="4"/>
      <c r="M22" s="4"/>
      <c r="N22" s="4"/>
      <c r="O22" s="10" t="str">
        <f>IF(HPCALCS2!B21=0,"",IF(ISERROR(FIND("Slave",C22))=TRUE,IF(ISERROR(FIND("Vanline",C22))=FALSE,IF(HPCALCS2!AA21&lt;5,5,HPCALCS2!AA21),HPCALCS2!AA21),0))</f>
        <v/>
      </c>
      <c r="P22" s="10"/>
      <c r="Q22" s="11" t="str">
        <f>IF(HPCALCS2!B21=0,"",HPCALCS2!AB21)</f>
        <v/>
      </c>
      <c r="R22" s="10"/>
      <c r="S22" s="12"/>
      <c r="T22" s="53"/>
      <c r="U22" s="15"/>
      <c r="V22" s="15"/>
      <c r="W22" s="15"/>
      <c r="X22" s="15"/>
      <c r="Y22" s="16"/>
    </row>
    <row r="23" spans="2:25" ht="11.5">
      <c r="B23" s="3" t="s">
        <v>1777</v>
      </c>
      <c r="C23" s="3"/>
      <c r="E23" s="53"/>
      <c r="F23" s="6"/>
      <c r="G23" s="12"/>
      <c r="H23" s="9"/>
      <c r="I23" s="9"/>
      <c r="J23" s="9"/>
      <c r="K23" s="4"/>
      <c r="L23" s="4"/>
      <c r="M23" s="4"/>
      <c r="N23" s="4"/>
      <c r="O23" s="10" t="str">
        <f>IF(HPCALCS2!B22=0,"",IF(ISERROR(FIND("Slave",C23))=TRUE,IF(ISERROR(FIND("Vanline",C23))=FALSE,IF(HPCALCS2!AA22&lt;5,5,HPCALCS2!AA22),HPCALCS2!AA22),0))</f>
        <v/>
      </c>
      <c r="P23" s="10"/>
      <c r="Q23" s="11" t="str">
        <f>IF(HPCALCS2!B22=0,"",HPCALCS2!AB22)</f>
        <v/>
      </c>
      <c r="R23" s="10"/>
      <c r="S23" s="12"/>
      <c r="T23" s="53"/>
      <c r="U23" s="15"/>
      <c r="V23" s="15"/>
      <c r="W23" s="15"/>
      <c r="X23" s="15"/>
      <c r="Y23" s="16"/>
    </row>
    <row r="24" spans="2:25" ht="11.5">
      <c r="B24" s="3" t="s">
        <v>1778</v>
      </c>
      <c r="C24" s="3"/>
      <c r="E24" s="53"/>
      <c r="F24" s="6"/>
      <c r="G24" s="12"/>
      <c r="H24" s="9"/>
      <c r="I24" s="9"/>
      <c r="J24" s="9"/>
      <c r="K24" s="4"/>
      <c r="L24" s="4"/>
      <c r="M24" s="4"/>
      <c r="N24" s="4"/>
      <c r="O24" s="10" t="str">
        <f>IF(HPCALCS2!B23=0,"",IF(ISERROR(FIND("Slave",C24))=TRUE,IF(ISERROR(FIND("Vanline",C24))=FALSE,IF(HPCALCS2!AA23&lt;5,5,HPCALCS2!AA23),HPCALCS2!AA23),0))</f>
        <v/>
      </c>
      <c r="P24" s="10"/>
      <c r="Q24" s="11" t="str">
        <f>IF(HPCALCS2!B23=0,"",HPCALCS2!AB23)</f>
        <v/>
      </c>
      <c r="R24" s="10"/>
      <c r="S24" s="12"/>
      <c r="T24" s="53"/>
      <c r="U24" s="15"/>
      <c r="V24" s="15"/>
      <c r="W24" s="15"/>
      <c r="X24" s="15"/>
      <c r="Y24" s="16"/>
    </row>
    <row r="25" spans="2:25" ht="11.5">
      <c r="B25" s="3" t="s">
        <v>1779</v>
      </c>
      <c r="C25" s="3"/>
      <c r="E25" s="53"/>
      <c r="F25" s="6"/>
      <c r="G25" s="12"/>
      <c r="H25" s="9"/>
      <c r="I25" s="9"/>
      <c r="J25" s="9"/>
      <c r="K25" s="4"/>
      <c r="L25" s="4"/>
      <c r="M25" s="4"/>
      <c r="N25" s="4"/>
      <c r="O25" s="10" t="str">
        <f>IF(HPCALCS2!B24=0,"",IF(ISERROR(FIND("Slave",C25))=TRUE,IF(ISERROR(FIND("Vanline",C25))=FALSE,IF(HPCALCS2!AA24&lt;5,5,HPCALCS2!AA24),HPCALCS2!AA24),0))</f>
        <v/>
      </c>
      <c r="P25" s="10"/>
      <c r="Q25" s="11" t="str">
        <f>IF(HPCALCS2!B24=0,"",HPCALCS2!AB24)</f>
        <v/>
      </c>
      <c r="R25" s="10"/>
      <c r="S25" s="12"/>
      <c r="T25" s="53"/>
      <c r="U25" s="15"/>
      <c r="V25" s="15"/>
      <c r="W25" s="15"/>
      <c r="X25" s="15"/>
      <c r="Y25" s="16"/>
    </row>
    <row r="26" spans="2:25" ht="11.5">
      <c r="B26" s="3" t="s">
        <v>1780</v>
      </c>
      <c r="C26" s="3"/>
      <c r="E26" s="53"/>
      <c r="F26" s="6"/>
      <c r="G26" s="12"/>
      <c r="H26" s="9"/>
      <c r="I26" s="9"/>
      <c r="J26" s="9"/>
      <c r="K26" s="4"/>
      <c r="L26" s="4"/>
      <c r="M26" s="4"/>
      <c r="N26" s="4"/>
      <c r="O26" s="10" t="str">
        <f>IF(HPCALCS2!B25=0,"",IF(ISERROR(FIND("Slave",C26))=TRUE,IF(ISERROR(FIND("Vanline",C26))=FALSE,IF(HPCALCS2!AA25&lt;5,5,HPCALCS2!AA25),HPCALCS2!AA25),0))</f>
        <v/>
      </c>
      <c r="P26" s="10"/>
      <c r="Q26" s="11" t="str">
        <f>IF(HPCALCS2!B25=0,"",HPCALCS2!AB25)</f>
        <v/>
      </c>
      <c r="R26" s="10"/>
      <c r="S26" s="12"/>
      <c r="T26" s="53"/>
      <c r="U26" s="15"/>
      <c r="V26" s="15"/>
      <c r="W26" s="15"/>
      <c r="X26" s="15"/>
      <c r="Y26" s="16"/>
    </row>
    <row r="27" spans="2:25" ht="11.5">
      <c r="B27" s="3" t="s">
        <v>1781</v>
      </c>
      <c r="C27" s="3"/>
      <c r="E27" s="53"/>
      <c r="F27" s="6"/>
      <c r="G27" s="12"/>
      <c r="H27" s="9"/>
      <c r="I27" s="9"/>
      <c r="J27" s="9"/>
      <c r="K27" s="4"/>
      <c r="L27" s="4"/>
      <c r="M27" s="4"/>
      <c r="N27" s="4"/>
      <c r="O27" s="10" t="str">
        <f>IF(HPCALCS2!B26=0,"",IF(ISERROR(FIND("Slave",C27))=TRUE,IF(ISERROR(FIND("Vanline",C27))=FALSE,IF(HPCALCS2!AA26&lt;5,5,HPCALCS2!AA26),HPCALCS2!AA26),0))</f>
        <v/>
      </c>
      <c r="P27" s="10"/>
      <c r="Q27" s="11" t="str">
        <f>IF(HPCALCS2!B26=0,"",HPCALCS2!AB26)</f>
        <v/>
      </c>
      <c r="R27" s="10"/>
      <c r="S27" s="12"/>
      <c r="T27" s="53"/>
      <c r="U27" s="15"/>
      <c r="V27" s="15"/>
      <c r="W27" s="15"/>
      <c r="X27" s="15"/>
      <c r="Y27" s="16"/>
    </row>
    <row r="28" spans="2:25" ht="11.5">
      <c r="B28" s="3" t="s">
        <v>1782</v>
      </c>
      <c r="C28" s="3"/>
      <c r="E28" s="53"/>
      <c r="F28" s="6"/>
      <c r="G28" s="12"/>
      <c r="H28" s="9"/>
      <c r="I28" s="9"/>
      <c r="J28" s="9"/>
      <c r="K28" s="4"/>
      <c r="L28" s="4"/>
      <c r="M28" s="4"/>
      <c r="N28" s="4"/>
      <c r="O28" s="10" t="str">
        <f>IF(HPCALCS2!B27=0,"",IF(ISERROR(FIND("Slave",C28))=TRUE,IF(ISERROR(FIND("Vanline",C28))=FALSE,IF(HPCALCS2!AA27&lt;5,5,HPCALCS2!AA27),HPCALCS2!AA27),0))</f>
        <v/>
      </c>
      <c r="P28" s="10"/>
      <c r="Q28" s="11" t="str">
        <f>IF(HPCALCS2!B27=0,"",HPCALCS2!AB27)</f>
        <v/>
      </c>
      <c r="R28" s="10"/>
      <c r="S28" s="12"/>
      <c r="T28" s="53"/>
      <c r="U28" s="15"/>
      <c r="V28" s="15"/>
      <c r="W28" s="15"/>
      <c r="X28" s="15"/>
      <c r="Y28" s="16"/>
    </row>
    <row r="29" spans="2:25" ht="11.5">
      <c r="B29" s="3" t="s">
        <v>1783</v>
      </c>
      <c r="C29" s="3"/>
      <c r="E29" s="53"/>
      <c r="F29" s="6"/>
      <c r="G29" s="12"/>
      <c r="H29" s="9"/>
      <c r="I29" s="9"/>
      <c r="J29" s="9"/>
      <c r="K29" s="4"/>
      <c r="L29" s="4"/>
      <c r="M29" s="4"/>
      <c r="N29" s="4"/>
      <c r="O29" s="10" t="str">
        <f>IF(HPCALCS2!B28=0,"",IF(ISERROR(FIND("Slave",C29))=TRUE,IF(ISERROR(FIND("Vanline",C29))=FALSE,IF(HPCALCS2!AA28&lt;5,5,HPCALCS2!AA28),HPCALCS2!AA28),0))</f>
        <v/>
      </c>
      <c r="P29" s="10"/>
      <c r="Q29" s="11" t="str">
        <f>IF(HPCALCS2!B28=0,"",HPCALCS2!AB28)</f>
        <v/>
      </c>
      <c r="R29" s="10"/>
      <c r="S29" s="12"/>
      <c r="T29" s="53"/>
      <c r="U29" s="15"/>
      <c r="V29" s="15"/>
      <c r="W29" s="15"/>
      <c r="X29" s="15"/>
      <c r="Y29" s="16"/>
    </row>
    <row r="30" spans="2:25" ht="11.5">
      <c r="B30" s="3" t="s">
        <v>1784</v>
      </c>
      <c r="C30" s="3"/>
      <c r="E30" s="53"/>
      <c r="F30" s="6"/>
      <c r="G30" s="12"/>
      <c r="H30" s="9"/>
      <c r="I30" s="9"/>
      <c r="J30" s="9"/>
      <c r="K30" s="4"/>
      <c r="L30" s="4"/>
      <c r="M30" s="4"/>
      <c r="N30" s="4"/>
      <c r="O30" s="10" t="str">
        <f>IF(HPCALCS2!B29=0,"",IF(ISERROR(FIND("Slave",C30))=TRUE,IF(ISERROR(FIND("Vanline",C30))=FALSE,IF(HPCALCS2!AA29&lt;5,5,HPCALCS2!AA29),HPCALCS2!AA29),0))</f>
        <v/>
      </c>
      <c r="P30" s="10"/>
      <c r="Q30" s="11" t="str">
        <f>IF(HPCALCS2!B29=0,"",HPCALCS2!AB29)</f>
        <v/>
      </c>
      <c r="R30" s="10"/>
      <c r="S30" s="12"/>
      <c r="T30" s="53"/>
      <c r="U30" s="15"/>
      <c r="V30" s="15"/>
      <c r="W30" s="15"/>
      <c r="X30" s="15"/>
      <c r="Y30" s="16"/>
    </row>
    <row r="31" spans="2:25" ht="11.5">
      <c r="B31" s="3" t="s">
        <v>1785</v>
      </c>
      <c r="C31" s="3"/>
      <c r="E31" s="53"/>
      <c r="F31" s="6"/>
      <c r="G31" s="12"/>
      <c r="H31" s="9"/>
      <c r="I31" s="9"/>
      <c r="J31" s="9"/>
      <c r="K31" s="4"/>
      <c r="L31" s="4"/>
      <c r="M31" s="4"/>
      <c r="N31" s="4"/>
      <c r="O31" s="10" t="str">
        <f>IF(HPCALCS2!B30=0,"",IF(ISERROR(FIND("Slave",C31))=TRUE,IF(ISERROR(FIND("Vanline",C31))=FALSE,IF(HPCALCS2!AA30&lt;5,5,HPCALCS2!AA30),HPCALCS2!AA30),0))</f>
        <v/>
      </c>
      <c r="P31" s="10"/>
      <c r="Q31" s="11" t="str">
        <f>IF(HPCALCS2!B30=0,"",HPCALCS2!AB30)</f>
        <v/>
      </c>
      <c r="R31" s="10"/>
      <c r="S31" s="12"/>
      <c r="T31" s="53"/>
      <c r="U31" s="15"/>
      <c r="V31" s="15"/>
      <c r="W31" s="15"/>
      <c r="X31" s="15"/>
      <c r="Y31" s="16"/>
    </row>
    <row r="32" spans="2:25" ht="11.5">
      <c r="B32" s="3" t="s">
        <v>1786</v>
      </c>
      <c r="C32" s="3"/>
      <c r="E32" s="53"/>
      <c r="F32" s="6"/>
      <c r="G32" s="12"/>
      <c r="H32" s="9"/>
      <c r="I32" s="9"/>
      <c r="J32" s="9"/>
      <c r="K32" s="4"/>
      <c r="L32" s="4"/>
      <c r="M32" s="4"/>
      <c r="N32" s="4"/>
      <c r="O32" s="10" t="str">
        <f>IF(HPCALCS2!B31=0,"",IF(ISERROR(FIND("Slave",C32))=TRUE,IF(ISERROR(FIND("Vanline",C32))=FALSE,IF(HPCALCS2!AA31&lt;5,5,HPCALCS2!AA31),HPCALCS2!AA31),0))</f>
        <v/>
      </c>
      <c r="P32" s="10"/>
      <c r="Q32" s="11" t="str">
        <f>IF(HPCALCS2!B31=0,"",HPCALCS2!AB31)</f>
        <v/>
      </c>
      <c r="R32" s="10"/>
      <c r="S32" s="12"/>
      <c r="T32" s="53"/>
      <c r="U32" s="15"/>
      <c r="V32" s="15"/>
      <c r="W32" s="15"/>
      <c r="X32" s="15"/>
      <c r="Y32" s="16"/>
    </row>
    <row r="33" spans="2:25" ht="11.5">
      <c r="B33" s="3" t="s">
        <v>1787</v>
      </c>
      <c r="C33" s="3"/>
      <c r="E33" s="53"/>
      <c r="F33" s="6"/>
      <c r="G33" s="12"/>
      <c r="H33" s="9"/>
      <c r="I33" s="9"/>
      <c r="J33" s="9"/>
      <c r="K33" s="4"/>
      <c r="L33" s="4"/>
      <c r="M33" s="4"/>
      <c r="N33" s="4"/>
      <c r="O33" s="10" t="str">
        <f>IF(HPCALCS2!B32=0,"",IF(ISERROR(FIND("Slave",C33))=TRUE,IF(ISERROR(FIND("Vanline",C33))=FALSE,IF(HPCALCS2!AA32&lt;5,5,HPCALCS2!AA32),HPCALCS2!AA32),0))</f>
        <v/>
      </c>
      <c r="P33" s="10"/>
      <c r="Q33" s="11" t="str">
        <f>IF(HPCALCS2!B32=0,"",HPCALCS2!AB32)</f>
        <v/>
      </c>
      <c r="R33" s="10"/>
      <c r="S33" s="12"/>
      <c r="T33" s="53"/>
      <c r="U33" s="15"/>
      <c r="V33" s="15"/>
      <c r="W33" s="15"/>
      <c r="X33" s="15"/>
      <c r="Y33" s="16"/>
    </row>
    <row r="34" spans="2:25" ht="11.5">
      <c r="B34" s="3" t="s">
        <v>1788</v>
      </c>
      <c r="C34" s="3"/>
      <c r="E34" s="53"/>
      <c r="F34" s="6"/>
      <c r="G34" s="12"/>
      <c r="H34" s="9"/>
      <c r="I34" s="9"/>
      <c r="J34" s="9"/>
      <c r="K34" s="4"/>
      <c r="L34" s="4"/>
      <c r="M34" s="4"/>
      <c r="N34" s="4"/>
      <c r="O34" s="10" t="str">
        <f>IF(HPCALCS2!B33=0,"",IF(ISERROR(FIND("Slave",C34))=TRUE,IF(ISERROR(FIND("Vanline",C34))=FALSE,IF(HPCALCS2!AA33&lt;5,5,HPCALCS2!AA33),HPCALCS2!AA33),0))</f>
        <v/>
      </c>
      <c r="P34" s="10"/>
      <c r="Q34" s="11" t="str">
        <f>IF(HPCALCS2!B33=0,"",HPCALCS2!AB33)</f>
        <v/>
      </c>
      <c r="R34" s="10"/>
      <c r="S34" s="12"/>
      <c r="T34" s="53"/>
      <c r="U34" s="15"/>
      <c r="V34" s="15"/>
      <c r="W34" s="15"/>
      <c r="X34" s="15"/>
      <c r="Y34" s="16"/>
    </row>
    <row r="35" spans="2:25" ht="11.5">
      <c r="B35" s="3" t="s">
        <v>1789</v>
      </c>
      <c r="C35" s="3"/>
      <c r="E35" s="53"/>
      <c r="F35" s="6"/>
      <c r="G35" s="12"/>
      <c r="H35" s="9"/>
      <c r="I35" s="9"/>
      <c r="J35" s="9"/>
      <c r="K35" s="4"/>
      <c r="L35" s="4"/>
      <c r="M35" s="4"/>
      <c r="N35" s="4"/>
      <c r="O35" s="10" t="str">
        <f>IF(HPCALCS2!B34=0,"",IF(ISERROR(FIND("Slave",C35))=TRUE,IF(ISERROR(FIND("Vanline",C35))=FALSE,IF(HPCALCS2!AA34&lt;5,5,HPCALCS2!AA34),HPCALCS2!AA34),0))</f>
        <v/>
      </c>
      <c r="P35" s="10"/>
      <c r="Q35" s="11" t="str">
        <f>IF(HPCALCS2!B34=0,"",HPCALCS2!AB34)</f>
        <v/>
      </c>
      <c r="R35" s="10"/>
      <c r="S35" s="12"/>
      <c r="T35" s="53"/>
      <c r="U35" s="15"/>
      <c r="V35" s="15"/>
      <c r="W35" s="15"/>
      <c r="X35" s="15"/>
      <c r="Y35" s="16"/>
    </row>
    <row r="36" spans="2:25" ht="11.5">
      <c r="B36" s="3" t="s">
        <v>1790</v>
      </c>
      <c r="C36" s="3"/>
      <c r="E36" s="53"/>
      <c r="F36" s="6"/>
      <c r="G36" s="12"/>
      <c r="H36" s="9"/>
      <c r="I36" s="9"/>
      <c r="J36" s="9"/>
      <c r="K36" s="4"/>
      <c r="L36" s="4"/>
      <c r="M36" s="4"/>
      <c r="N36" s="4"/>
      <c r="O36" s="10" t="str">
        <f>IF(HPCALCS2!B35=0,"",IF(ISERROR(FIND("Slave",C36))=TRUE,IF(ISERROR(FIND("Vanline",C36))=FALSE,IF(HPCALCS2!AA35&lt;5,5,HPCALCS2!AA35),HPCALCS2!AA35),0))</f>
        <v/>
      </c>
      <c r="P36" s="10"/>
      <c r="Q36" s="11" t="str">
        <f>IF(HPCALCS2!B35=0,"",HPCALCS2!AB35)</f>
        <v/>
      </c>
      <c r="R36" s="10"/>
      <c r="S36" s="12"/>
      <c r="T36" s="53"/>
      <c r="U36" s="15"/>
      <c r="V36" s="15"/>
      <c r="W36" s="15"/>
      <c r="X36" s="15"/>
      <c r="Y36" s="16"/>
    </row>
    <row r="37" spans="2:25" ht="11.5">
      <c r="B37" s="3" t="s">
        <v>1791</v>
      </c>
      <c r="C37" s="3"/>
      <c r="E37" s="53"/>
      <c r="F37" s="6"/>
      <c r="G37" s="12"/>
      <c r="H37" s="9"/>
      <c r="I37" s="9"/>
      <c r="J37" s="9"/>
      <c r="K37" s="4"/>
      <c r="L37" s="4"/>
      <c r="M37" s="4"/>
      <c r="N37" s="4"/>
      <c r="O37" s="10" t="str">
        <f>IF(HPCALCS2!B36=0,"",IF(ISERROR(FIND("Slave",C37))=TRUE,IF(ISERROR(FIND("Vanline",C37))=FALSE,IF(HPCALCS2!AA36&lt;5,5,HPCALCS2!AA36),HPCALCS2!AA36),0))</f>
        <v/>
      </c>
      <c r="P37" s="10"/>
      <c r="Q37" s="11" t="str">
        <f>IF(HPCALCS2!B36=0,"",HPCALCS2!AB36)</f>
        <v/>
      </c>
      <c r="R37" s="10"/>
      <c r="S37" s="12"/>
      <c r="T37" s="53"/>
      <c r="U37" s="15"/>
      <c r="V37" s="15"/>
      <c r="W37" s="15"/>
      <c r="X37" s="15"/>
      <c r="Y37" s="16"/>
    </row>
    <row r="38" spans="2:25" ht="11.5">
      <c r="B38" s="3" t="s">
        <v>1792</v>
      </c>
      <c r="C38" s="3"/>
      <c r="E38" s="53"/>
      <c r="F38" s="6"/>
      <c r="G38" s="12"/>
      <c r="H38" s="9"/>
      <c r="I38" s="9"/>
      <c r="J38" s="9"/>
      <c r="K38" s="4"/>
      <c r="L38" s="4"/>
      <c r="M38" s="4"/>
      <c r="N38" s="4"/>
      <c r="O38" s="10" t="str">
        <f>IF(HPCALCS2!B37=0,"",IF(ISERROR(FIND("Slave",C38))=TRUE,IF(ISERROR(FIND("Vanline",C38))=FALSE,IF(HPCALCS2!AA37&lt;5,5,HPCALCS2!AA37),HPCALCS2!AA37),0))</f>
        <v/>
      </c>
      <c r="P38" s="10"/>
      <c r="Q38" s="11" t="str">
        <f>IF(HPCALCS2!B37=0,"",HPCALCS2!AB37)</f>
        <v/>
      </c>
      <c r="R38" s="10"/>
      <c r="S38" s="12"/>
      <c r="T38" s="53"/>
      <c r="U38" s="15"/>
      <c r="V38" s="15"/>
      <c r="W38" s="15"/>
      <c r="X38" s="15"/>
      <c r="Y38" s="16"/>
    </row>
    <row r="39" spans="2:25" ht="11.5">
      <c r="B39" s="3" t="s">
        <v>1793</v>
      </c>
      <c r="C39" s="3"/>
      <c r="E39" s="53"/>
      <c r="F39" s="6"/>
      <c r="G39" s="12"/>
      <c r="H39" s="9"/>
      <c r="I39" s="9"/>
      <c r="J39" s="9"/>
      <c r="K39" s="4"/>
      <c r="L39" s="4"/>
      <c r="M39" s="4"/>
      <c r="N39" s="4"/>
      <c r="O39" s="10" t="str">
        <f>IF(HPCALCS2!B38=0,"",IF(ISERROR(FIND("Slave",C39))=TRUE,IF(ISERROR(FIND("Vanline",C39))=FALSE,IF(HPCALCS2!AA38&lt;5,5,HPCALCS2!AA38),HPCALCS2!AA38),0))</f>
        <v/>
      </c>
      <c r="P39" s="10"/>
      <c r="Q39" s="11" t="str">
        <f>IF(HPCALCS2!B38=0,"",HPCALCS2!AB38)</f>
        <v/>
      </c>
      <c r="R39" s="10"/>
      <c r="S39" s="12"/>
      <c r="T39" s="53"/>
      <c r="U39" s="15"/>
      <c r="V39" s="15"/>
      <c r="W39" s="15"/>
      <c r="X39" s="15"/>
      <c r="Y39" s="16"/>
    </row>
    <row r="40" spans="2:25" ht="11.5">
      <c r="B40" s="3" t="s">
        <v>1794</v>
      </c>
      <c r="C40" s="3"/>
      <c r="E40" s="53"/>
      <c r="F40" s="6"/>
      <c r="G40" s="12"/>
      <c r="H40" s="9"/>
      <c r="I40" s="9"/>
      <c r="J40" s="9"/>
      <c r="K40" s="4"/>
      <c r="L40" s="4"/>
      <c r="M40" s="4"/>
      <c r="N40" s="4"/>
      <c r="O40" s="10" t="str">
        <f>IF(HPCALCS2!B39=0,"",IF(ISERROR(FIND("Slave",C40))=TRUE,IF(ISERROR(FIND("Vanline",C40))=FALSE,IF(HPCALCS2!AA39&lt;5,5,HPCALCS2!AA39),HPCALCS2!AA39),0))</f>
        <v/>
      </c>
      <c r="P40" s="10"/>
      <c r="Q40" s="11" t="str">
        <f>IF(HPCALCS2!B39=0,"",HPCALCS2!AB39)</f>
        <v/>
      </c>
      <c r="R40" s="10"/>
      <c r="S40" s="12"/>
      <c r="T40" s="53"/>
      <c r="U40" s="15"/>
      <c r="V40" s="15"/>
      <c r="W40" s="15"/>
      <c r="X40" s="15"/>
      <c r="Y40" s="16"/>
    </row>
    <row r="41" spans="2:25" ht="11.5">
      <c r="B41" s="3" t="s">
        <v>1795</v>
      </c>
      <c r="C41" s="3"/>
      <c r="E41" s="53"/>
      <c r="F41" s="6"/>
      <c r="G41" s="12"/>
      <c r="H41" s="9"/>
      <c r="I41" s="9"/>
      <c r="J41" s="9"/>
      <c r="K41" s="4"/>
      <c r="L41" s="4"/>
      <c r="M41" s="4"/>
      <c r="N41" s="4"/>
      <c r="O41" s="10" t="str">
        <f>IF(HPCALCS2!B40=0,"",IF(ISERROR(FIND("Slave",C41))=TRUE,IF(ISERROR(FIND("Vanline",C41))=FALSE,IF(HPCALCS2!AA40&lt;5,5,HPCALCS2!AA40),HPCALCS2!AA40),0))</f>
        <v/>
      </c>
      <c r="P41" s="10"/>
      <c r="Q41" s="11" t="str">
        <f>IF(HPCALCS2!B40=0,"",HPCALCS2!AB40)</f>
        <v/>
      </c>
      <c r="R41" s="10"/>
      <c r="S41" s="12"/>
      <c r="T41" s="53"/>
      <c r="U41" s="15"/>
      <c r="V41" s="15"/>
      <c r="W41" s="15"/>
      <c r="X41" s="15"/>
      <c r="Y41" s="16"/>
    </row>
    <row r="42" spans="2:25" ht="11.5">
      <c r="B42" s="3" t="s">
        <v>1796</v>
      </c>
      <c r="C42" s="3"/>
      <c r="E42" s="53"/>
      <c r="F42" s="6"/>
      <c r="G42" s="12"/>
      <c r="H42" s="9"/>
      <c r="I42" s="9"/>
      <c r="J42" s="9"/>
      <c r="K42" s="4"/>
      <c r="L42" s="4"/>
      <c r="M42" s="4"/>
      <c r="N42" s="4"/>
      <c r="O42" s="10" t="str">
        <f>IF(HPCALCS2!B41=0,"",IF(ISERROR(FIND("Slave",C42))=TRUE,IF(ISERROR(FIND("Vanline",C42))=FALSE,IF(HPCALCS2!AA41&lt;5,5,HPCALCS2!AA41),HPCALCS2!AA41),0))</f>
        <v/>
      </c>
      <c r="P42" s="10"/>
      <c r="Q42" s="11" t="str">
        <f>IF(HPCALCS2!B41=0,"",HPCALCS2!AB41)</f>
        <v/>
      </c>
      <c r="R42" s="10"/>
      <c r="S42" s="12"/>
      <c r="T42" s="53"/>
      <c r="U42" s="15"/>
      <c r="V42" s="15"/>
      <c r="W42" s="15"/>
      <c r="X42" s="15"/>
      <c r="Y42" s="16"/>
    </row>
    <row r="43" spans="2:25" ht="11.5">
      <c r="B43" s="3" t="s">
        <v>1797</v>
      </c>
      <c r="C43" s="3"/>
      <c r="E43" s="53"/>
      <c r="F43" s="6"/>
      <c r="G43" s="12"/>
      <c r="H43" s="9"/>
      <c r="I43" s="9"/>
      <c r="J43" s="9"/>
      <c r="K43" s="4"/>
      <c r="L43" s="4"/>
      <c r="M43" s="4"/>
      <c r="N43" s="4"/>
      <c r="O43" s="10" t="str">
        <f>IF(HPCALCS2!B42=0,"",IF(ISERROR(FIND("Slave",C43))=TRUE,IF(ISERROR(FIND("Vanline",C43))=FALSE,IF(HPCALCS2!AA42&lt;5,5,HPCALCS2!AA42),HPCALCS2!AA42),0))</f>
        <v/>
      </c>
      <c r="P43" s="10"/>
      <c r="Q43" s="11" t="str">
        <f>IF(HPCALCS2!B42=0,"",HPCALCS2!AB42)</f>
        <v/>
      </c>
      <c r="R43" s="10"/>
      <c r="S43" s="12"/>
      <c r="T43" s="53"/>
      <c r="U43" s="15"/>
      <c r="V43" s="15"/>
      <c r="W43" s="15"/>
      <c r="X43" s="15"/>
      <c r="Y43" s="16"/>
    </row>
    <row r="44" spans="2:25" ht="11.5">
      <c r="B44" s="3" t="s">
        <v>1798</v>
      </c>
      <c r="C44" s="3"/>
      <c r="E44" s="53"/>
      <c r="F44" s="6"/>
      <c r="G44" s="12"/>
      <c r="H44" s="9"/>
      <c r="I44" s="9"/>
      <c r="J44" s="9"/>
      <c r="K44" s="4"/>
      <c r="L44" s="4"/>
      <c r="M44" s="4"/>
      <c r="N44" s="4"/>
      <c r="O44" s="10" t="str">
        <f>IF(HPCALCS2!B43=0,"",IF(ISERROR(FIND("Slave",C44))=TRUE,IF(ISERROR(FIND("Vanline",C44))=FALSE,IF(HPCALCS2!AA43&lt;5,5,HPCALCS2!AA43),HPCALCS2!AA43),0))</f>
        <v/>
      </c>
      <c r="P44" s="10"/>
      <c r="Q44" s="11" t="str">
        <f>IF(HPCALCS2!B43=0,"",HPCALCS2!AB43)</f>
        <v/>
      </c>
      <c r="R44" s="10"/>
      <c r="S44" s="12"/>
      <c r="T44" s="53"/>
      <c r="U44" s="15"/>
      <c r="V44" s="15"/>
      <c r="W44" s="15"/>
      <c r="X44" s="15"/>
      <c r="Y44" s="16"/>
    </row>
    <row r="45" spans="2:25" ht="11.5">
      <c r="B45" s="3" t="s">
        <v>1799</v>
      </c>
      <c r="C45" s="3"/>
      <c r="E45" s="53"/>
      <c r="F45" s="6"/>
      <c r="G45" s="12"/>
      <c r="H45" s="9"/>
      <c r="I45" s="9"/>
      <c r="J45" s="9"/>
      <c r="K45" s="4"/>
      <c r="L45" s="4"/>
      <c r="M45" s="4"/>
      <c r="N45" s="4"/>
      <c r="O45" s="10" t="str">
        <f>IF(HPCALCS2!B44=0,"",IF(ISERROR(FIND("Slave",C45))=TRUE,IF(ISERROR(FIND("Vanline",C45))=FALSE,IF(HPCALCS2!AA44&lt;5,5,HPCALCS2!AA44),HPCALCS2!AA44),0))</f>
        <v/>
      </c>
      <c r="P45" s="10"/>
      <c r="Q45" s="11" t="str">
        <f>IF(HPCALCS2!B44=0,"",HPCALCS2!AB44)</f>
        <v/>
      </c>
      <c r="R45" s="10"/>
      <c r="S45" s="12"/>
      <c r="T45" s="53"/>
      <c r="U45" s="15"/>
      <c r="V45" s="15"/>
      <c r="W45" s="15"/>
      <c r="X45" s="15"/>
      <c r="Y45" s="16"/>
    </row>
    <row r="46" spans="2:25" ht="11.5">
      <c r="B46" s="3" t="s">
        <v>1800</v>
      </c>
      <c r="C46" s="3"/>
      <c r="E46" s="53"/>
      <c r="F46" s="6"/>
      <c r="G46" s="12"/>
      <c r="H46" s="9"/>
      <c r="I46" s="9"/>
      <c r="J46" s="9"/>
      <c r="K46" s="4"/>
      <c r="L46" s="4"/>
      <c r="M46" s="4"/>
      <c r="N46" s="4"/>
      <c r="O46" s="10" t="str">
        <f>IF(HPCALCS2!B45=0,"",IF(ISERROR(FIND("Slave",C46))=TRUE,IF(ISERROR(FIND("Vanline",C46))=FALSE,IF(HPCALCS2!AA45&lt;5,5,HPCALCS2!AA45),HPCALCS2!AA45),0))</f>
        <v/>
      </c>
      <c r="P46" s="10"/>
      <c r="Q46" s="11" t="str">
        <f>IF(HPCALCS2!B45=0,"",HPCALCS2!AB45)</f>
        <v/>
      </c>
      <c r="R46" s="10"/>
      <c r="S46" s="12"/>
      <c r="T46" s="53"/>
      <c r="U46" s="15"/>
      <c r="V46" s="15"/>
      <c r="W46" s="15"/>
      <c r="X46" s="15"/>
      <c r="Y46" s="16"/>
    </row>
    <row r="47" spans="2:25" ht="11.5">
      <c r="B47" s="3" t="s">
        <v>1801</v>
      </c>
      <c r="C47" s="3"/>
      <c r="E47" s="53"/>
      <c r="F47" s="6"/>
      <c r="G47" s="12"/>
      <c r="H47" s="9"/>
      <c r="I47" s="9"/>
      <c r="J47" s="9"/>
      <c r="K47" s="4"/>
      <c r="L47" s="4"/>
      <c r="M47" s="4"/>
      <c r="N47" s="4"/>
      <c r="O47" s="10" t="str">
        <f>IF(HPCALCS2!B46=0,"",IF(ISERROR(FIND("Slave",C47))=TRUE,IF(ISERROR(FIND("Vanline",C47))=FALSE,IF(HPCALCS2!AA46&lt;5,5,HPCALCS2!AA46),HPCALCS2!AA46),0))</f>
        <v/>
      </c>
      <c r="P47" s="10"/>
      <c r="Q47" s="11" t="str">
        <f>IF(HPCALCS2!B46=0,"",HPCALCS2!AB46)</f>
        <v/>
      </c>
      <c r="R47" s="10"/>
      <c r="S47" s="12"/>
      <c r="T47" s="53"/>
      <c r="U47" s="15"/>
      <c r="V47" s="15"/>
      <c r="W47" s="15"/>
      <c r="X47" s="15"/>
      <c r="Y47" s="16"/>
    </row>
    <row r="48" spans="2:25" ht="11.5">
      <c r="B48" s="3" t="s">
        <v>1802</v>
      </c>
      <c r="C48" s="3"/>
      <c r="E48" s="53"/>
      <c r="F48" s="6"/>
      <c r="G48" s="12"/>
      <c r="H48" s="9"/>
      <c r="I48" s="9"/>
      <c r="J48" s="9"/>
      <c r="K48" s="4"/>
      <c r="L48" s="4"/>
      <c r="M48" s="4"/>
      <c r="N48" s="4"/>
      <c r="O48" s="10" t="str">
        <f>IF(HPCALCS2!B47=0,"",IF(ISERROR(FIND("Slave",C48))=TRUE,IF(ISERROR(FIND("Vanline",C48))=FALSE,IF(HPCALCS2!AA47&lt;5,5,HPCALCS2!AA47),HPCALCS2!AA47),0))</f>
        <v/>
      </c>
      <c r="P48" s="10"/>
      <c r="Q48" s="11" t="str">
        <f>IF(HPCALCS2!B47=0,"",HPCALCS2!AB47)</f>
        <v/>
      </c>
      <c r="R48" s="10"/>
      <c r="S48" s="12"/>
      <c r="T48" s="53"/>
      <c r="U48" s="15"/>
      <c r="V48" s="15"/>
      <c r="W48" s="15"/>
      <c r="X48" s="15"/>
      <c r="Y48" s="16"/>
    </row>
    <row r="49" spans="2:25" ht="11.5">
      <c r="B49" s="3" t="s">
        <v>1803</v>
      </c>
      <c r="C49" s="3"/>
      <c r="E49" s="53"/>
      <c r="F49" s="6"/>
      <c r="G49" s="12"/>
      <c r="H49" s="9"/>
      <c r="I49" s="9"/>
      <c r="J49" s="9"/>
      <c r="K49" s="4"/>
      <c r="L49" s="4"/>
      <c r="M49" s="4"/>
      <c r="N49" s="4"/>
      <c r="O49" s="10" t="str">
        <f>IF(HPCALCS2!B48=0,"",IF(ISERROR(FIND("Slave",C49))=TRUE,IF(ISERROR(FIND("Vanline",C49))=FALSE,IF(HPCALCS2!AA48&lt;5,5,HPCALCS2!AA48),HPCALCS2!AA48),0))</f>
        <v/>
      </c>
      <c r="P49" s="10"/>
      <c r="Q49" s="11" t="str">
        <f>IF(HPCALCS2!B48=0,"",HPCALCS2!AB48)</f>
        <v/>
      </c>
      <c r="R49" s="10"/>
      <c r="S49" s="12"/>
      <c r="T49" s="53"/>
      <c r="U49" s="15"/>
      <c r="V49" s="15"/>
      <c r="W49" s="15"/>
      <c r="X49" s="15"/>
      <c r="Y49" s="16"/>
    </row>
    <row r="50" spans="2:25" ht="11.5">
      <c r="B50" s="3" t="s">
        <v>1804</v>
      </c>
      <c r="C50" s="3"/>
      <c r="E50" s="53"/>
      <c r="F50" s="6"/>
      <c r="G50" s="12"/>
      <c r="H50" s="9"/>
      <c r="I50" s="9"/>
      <c r="J50" s="9"/>
      <c r="K50" s="4"/>
      <c r="L50" s="4"/>
      <c r="M50" s="4"/>
      <c r="N50" s="4"/>
      <c r="O50" s="10" t="str">
        <f>IF(HPCALCS2!B49=0,"",IF(ISERROR(FIND("Slave",C50))=TRUE,IF(ISERROR(FIND("Vanline",C50))=FALSE,IF(HPCALCS2!AA49&lt;5,5,HPCALCS2!AA49),HPCALCS2!AA49),0))</f>
        <v/>
      </c>
      <c r="P50" s="10"/>
      <c r="Q50" s="11" t="str">
        <f>IF(HPCALCS2!B49=0,"",HPCALCS2!AB49)</f>
        <v/>
      </c>
      <c r="R50" s="10"/>
      <c r="S50" s="12"/>
      <c r="T50" s="53"/>
      <c r="U50" s="15"/>
      <c r="V50" s="15"/>
      <c r="W50" s="15"/>
      <c r="X50" s="15"/>
      <c r="Y50" s="16"/>
    </row>
    <row r="51" spans="2:25" ht="11.5">
      <c r="B51" s="3" t="s">
        <v>1805</v>
      </c>
      <c r="C51" s="3"/>
      <c r="E51" s="53"/>
      <c r="F51" s="6"/>
      <c r="G51" s="12"/>
      <c r="H51" s="9"/>
      <c r="I51" s="9"/>
      <c r="J51" s="9"/>
      <c r="K51" s="4"/>
      <c r="L51" s="4"/>
      <c r="M51" s="4"/>
      <c r="N51" s="4"/>
      <c r="O51" s="10" t="str">
        <f>IF(HPCALCS2!B50=0,"",IF(ISERROR(FIND("Slave",C51))=TRUE,IF(ISERROR(FIND("Vanline",C51))=FALSE,IF(HPCALCS2!AA50&lt;5,5,HPCALCS2!AA50),HPCALCS2!AA50),0))</f>
        <v/>
      </c>
      <c r="P51" s="10"/>
      <c r="Q51" s="11" t="str">
        <f>IF(HPCALCS2!B50=0,"",HPCALCS2!AB50)</f>
        <v/>
      </c>
      <c r="R51" s="10"/>
      <c r="S51" s="12"/>
      <c r="T51" s="53"/>
      <c r="U51" s="15"/>
      <c r="V51" s="15"/>
      <c r="W51" s="15"/>
      <c r="X51" s="15"/>
      <c r="Y51" s="16"/>
    </row>
    <row r="52" spans="2:25" ht="11.5">
      <c r="B52" s="3" t="s">
        <v>1806</v>
      </c>
      <c r="C52" s="3"/>
      <c r="E52" s="53"/>
      <c r="F52" s="6"/>
      <c r="G52" s="12"/>
      <c r="H52" s="9"/>
      <c r="I52" s="9"/>
      <c r="J52" s="9"/>
      <c r="K52" s="4"/>
      <c r="L52" s="4"/>
      <c r="M52" s="4"/>
      <c r="N52" s="4"/>
      <c r="O52" s="10" t="str">
        <f>IF(HPCALCS2!B51=0,"",IF(ISERROR(FIND("Slave",C52))=TRUE,IF(ISERROR(FIND("Vanline",C52))=FALSE,IF(HPCALCS2!AA51&lt;5,5,HPCALCS2!AA51),HPCALCS2!AA51),0))</f>
        <v/>
      </c>
      <c r="P52" s="10"/>
      <c r="Q52" s="11" t="str">
        <f>IF(HPCALCS2!B51=0,"",HPCALCS2!AB51)</f>
        <v/>
      </c>
      <c r="R52" s="10"/>
      <c r="S52" s="12"/>
      <c r="T52" s="53"/>
      <c r="U52" s="15"/>
      <c r="V52" s="15"/>
      <c r="W52" s="15"/>
      <c r="X52" s="15"/>
      <c r="Y52" s="16"/>
    </row>
    <row r="53" spans="2:25" ht="11.5">
      <c r="B53" s="3" t="s">
        <v>1807</v>
      </c>
      <c r="C53" s="3"/>
      <c r="E53" s="53"/>
      <c r="F53" s="6"/>
      <c r="G53" s="12"/>
      <c r="H53" s="9"/>
      <c r="I53" s="9"/>
      <c r="J53" s="9"/>
      <c r="K53" s="4"/>
      <c r="L53" s="4"/>
      <c r="M53" s="4"/>
      <c r="N53" s="4"/>
      <c r="O53" s="10" t="str">
        <f>IF(HPCALCS2!B52=0,"",IF(ISERROR(FIND("Slave",C53))=TRUE,IF(ISERROR(FIND("Vanline",C53))=FALSE,IF(HPCALCS2!AA52&lt;5,5,HPCALCS2!AA52),HPCALCS2!AA52),0))</f>
        <v/>
      </c>
      <c r="P53" s="10"/>
      <c r="Q53" s="11" t="str">
        <f>IF(HPCALCS2!B52=0,"",HPCALCS2!AB52)</f>
        <v/>
      </c>
      <c r="R53" s="10"/>
      <c r="S53" s="12"/>
      <c r="T53" s="53"/>
      <c r="U53" s="15"/>
      <c r="V53" s="15"/>
      <c r="W53" s="15"/>
      <c r="X53" s="15"/>
      <c r="Y53" s="16"/>
    </row>
    <row r="54" spans="2:25" ht="11.5">
      <c r="B54" s="3" t="s">
        <v>1808</v>
      </c>
      <c r="C54" s="3"/>
      <c r="E54" s="53"/>
      <c r="F54" s="6"/>
      <c r="G54" s="12"/>
      <c r="H54" s="9"/>
      <c r="I54" s="9"/>
      <c r="J54" s="9"/>
      <c r="K54" s="4"/>
      <c r="L54" s="4"/>
      <c r="M54" s="4"/>
      <c r="N54" s="4"/>
      <c r="O54" s="10" t="str">
        <f>IF(HPCALCS2!B53=0,"",IF(ISERROR(FIND("Slave",C54))=TRUE,IF(ISERROR(FIND("Vanline",C54))=FALSE,IF(HPCALCS2!AA53&lt;5,5,HPCALCS2!AA53),HPCALCS2!AA53),0))</f>
        <v/>
      </c>
      <c r="P54" s="10"/>
      <c r="Q54" s="11" t="str">
        <f>IF(HPCALCS2!B53=0,"",HPCALCS2!AB53)</f>
        <v/>
      </c>
      <c r="R54" s="10"/>
      <c r="S54" s="12"/>
      <c r="T54" s="53"/>
      <c r="U54" s="15"/>
      <c r="V54" s="15"/>
      <c r="W54" s="15"/>
      <c r="X54" s="15"/>
      <c r="Y54" s="16"/>
    </row>
    <row r="55" spans="2:25" ht="11.5">
      <c r="B55" s="3" t="s">
        <v>1809</v>
      </c>
      <c r="C55" s="3"/>
      <c r="E55" s="53"/>
      <c r="F55" s="6"/>
      <c r="G55" s="12"/>
      <c r="H55" s="9"/>
      <c r="I55" s="9"/>
      <c r="J55" s="9"/>
      <c r="K55" s="4"/>
      <c r="L55" s="4"/>
      <c r="M55" s="4"/>
      <c r="N55" s="4"/>
      <c r="O55" s="10" t="str">
        <f>IF(HPCALCS2!B54=0,"",IF(ISERROR(FIND("Slave",C55))=TRUE,IF(ISERROR(FIND("Vanline",C55))=FALSE,IF(HPCALCS2!AA54&lt;5,5,HPCALCS2!AA54),HPCALCS2!AA54),0))</f>
        <v/>
      </c>
      <c r="P55" s="10"/>
      <c r="Q55" s="11" t="str">
        <f>IF(HPCALCS2!B54=0,"",HPCALCS2!AB54)</f>
        <v/>
      </c>
      <c r="R55" s="10"/>
      <c r="S55" s="12"/>
      <c r="T55" s="53"/>
      <c r="U55" s="15"/>
      <c r="V55" s="15"/>
      <c r="W55" s="15"/>
      <c r="X55" s="15"/>
      <c r="Y55" s="16"/>
    </row>
    <row r="56" spans="2:25" ht="11.5">
      <c r="B56" s="3" t="s">
        <v>1810</v>
      </c>
      <c r="C56" s="3"/>
      <c r="E56" s="53"/>
      <c r="F56" s="6"/>
      <c r="G56" s="12"/>
      <c r="H56" s="9"/>
      <c r="I56" s="9"/>
      <c r="J56" s="9"/>
      <c r="K56" s="4"/>
      <c r="L56" s="4"/>
      <c r="M56" s="4"/>
      <c r="N56" s="4"/>
      <c r="O56" s="10" t="str">
        <f>IF(HPCALCS2!B55=0,"",IF(ISERROR(FIND("Slave",C56))=TRUE,IF(ISERROR(FIND("Vanline",C56))=FALSE,IF(HPCALCS2!AA55&lt;5,5,HPCALCS2!AA55),HPCALCS2!AA55),0))</f>
        <v/>
      </c>
      <c r="P56" s="10"/>
      <c r="Q56" s="11" t="str">
        <f>IF(HPCALCS2!B55=0,"",HPCALCS2!AB55)</f>
        <v/>
      </c>
      <c r="R56" s="10"/>
      <c r="S56" s="12"/>
      <c r="T56" s="53"/>
      <c r="U56" s="15"/>
      <c r="V56" s="15"/>
      <c r="W56" s="15"/>
      <c r="X56" s="15"/>
      <c r="Y56" s="16"/>
    </row>
    <row r="57" spans="2:25" ht="11.5">
      <c r="B57" s="3" t="s">
        <v>1811</v>
      </c>
      <c r="C57" s="3"/>
      <c r="E57" s="53"/>
      <c r="F57" s="6"/>
      <c r="G57" s="12"/>
      <c r="H57" s="9"/>
      <c r="I57" s="9"/>
      <c r="J57" s="9"/>
      <c r="K57" s="4"/>
      <c r="L57" s="4"/>
      <c r="M57" s="4"/>
      <c r="N57" s="4"/>
      <c r="O57" s="10" t="str">
        <f>IF(HPCALCS2!B56=0,"",IF(ISERROR(FIND("Slave",C57))=TRUE,IF(ISERROR(FIND("Vanline",C57))=FALSE,IF(HPCALCS2!AA56&lt;5,5,HPCALCS2!AA56),HPCALCS2!AA56),0))</f>
        <v/>
      </c>
      <c r="P57" s="10"/>
      <c r="Q57" s="11" t="str">
        <f>IF(HPCALCS2!B56=0,"",HPCALCS2!AB56)</f>
        <v/>
      </c>
      <c r="R57" s="10"/>
      <c r="S57" s="12"/>
      <c r="T57" s="53"/>
      <c r="U57" s="15"/>
      <c r="V57" s="15"/>
      <c r="W57" s="15"/>
      <c r="X57" s="15"/>
      <c r="Y57" s="16"/>
    </row>
    <row r="58" spans="2:25" ht="11.5">
      <c r="B58" s="3" t="s">
        <v>1812</v>
      </c>
      <c r="C58" s="3"/>
      <c r="E58" s="53"/>
      <c r="F58" s="6"/>
      <c r="G58" s="12"/>
      <c r="H58" s="9"/>
      <c r="I58" s="9"/>
      <c r="J58" s="9"/>
      <c r="K58" s="4"/>
      <c r="L58" s="4"/>
      <c r="M58" s="4"/>
      <c r="N58" s="4"/>
      <c r="O58" s="10" t="str">
        <f>IF(HPCALCS2!B57=0,"",IF(ISERROR(FIND("Slave",C58))=TRUE,IF(ISERROR(FIND("Vanline",C58))=FALSE,IF(HPCALCS2!AA57&lt;5,5,HPCALCS2!AA57),HPCALCS2!AA57),0))</f>
        <v/>
      </c>
      <c r="P58" s="10"/>
      <c r="Q58" s="11" t="str">
        <f>IF(HPCALCS2!B57=0,"",HPCALCS2!AB57)</f>
        <v/>
      </c>
      <c r="R58" s="10"/>
      <c r="S58" s="12"/>
      <c r="T58" s="53"/>
      <c r="U58" s="15"/>
      <c r="V58" s="15"/>
      <c r="W58" s="15"/>
      <c r="X58" s="15"/>
      <c r="Y58" s="16"/>
    </row>
    <row r="59" spans="2:25" ht="11.5">
      <c r="B59" s="3" t="s">
        <v>1813</v>
      </c>
      <c r="C59" s="3"/>
      <c r="E59" s="53"/>
      <c r="F59" s="6"/>
      <c r="G59" s="12"/>
      <c r="H59" s="9"/>
      <c r="I59" s="9"/>
      <c r="J59" s="9"/>
      <c r="K59" s="4"/>
      <c r="L59" s="4"/>
      <c r="M59" s="4"/>
      <c r="N59" s="4"/>
      <c r="O59" s="10" t="str">
        <f>IF(HPCALCS2!B58=0,"",IF(ISERROR(FIND("Slave",C59))=TRUE,IF(ISERROR(FIND("Vanline",C59))=FALSE,IF(HPCALCS2!AA58&lt;5,5,HPCALCS2!AA58),HPCALCS2!AA58),0))</f>
        <v/>
      </c>
      <c r="P59" s="10"/>
      <c r="Q59" s="11" t="str">
        <f>IF(HPCALCS2!B58=0,"",HPCALCS2!AB58)</f>
        <v/>
      </c>
      <c r="R59" s="10"/>
      <c r="S59" s="12"/>
      <c r="T59" s="53"/>
      <c r="U59" s="15"/>
      <c r="V59" s="15"/>
      <c r="W59" s="15"/>
      <c r="X59" s="15"/>
      <c r="Y59" s="16"/>
    </row>
    <row r="60" spans="2:25" ht="11.5">
      <c r="B60" s="3" t="s">
        <v>1814</v>
      </c>
      <c r="C60" s="3"/>
      <c r="E60" s="53"/>
      <c r="F60" s="6"/>
      <c r="G60" s="12"/>
      <c r="H60" s="9"/>
      <c r="I60" s="9"/>
      <c r="J60" s="9"/>
      <c r="K60" s="4"/>
      <c r="L60" s="4"/>
      <c r="M60" s="4"/>
      <c r="N60" s="4"/>
      <c r="O60" s="10" t="str">
        <f>IF(HPCALCS2!B59=0,"",IF(ISERROR(FIND("Slave",C60))=TRUE,IF(ISERROR(FIND("Vanline",C60))=FALSE,IF(HPCALCS2!AA59&lt;5,5,HPCALCS2!AA59),HPCALCS2!AA59),0))</f>
        <v/>
      </c>
      <c r="P60" s="10"/>
      <c r="Q60" s="11" t="str">
        <f>IF(HPCALCS2!B59=0,"",HPCALCS2!AB59)</f>
        <v/>
      </c>
      <c r="R60" s="10"/>
      <c r="S60" s="12"/>
      <c r="T60" s="53"/>
      <c r="U60" s="15"/>
      <c r="V60" s="15"/>
      <c r="W60" s="15"/>
      <c r="X60" s="15"/>
      <c r="Y60" s="16"/>
    </row>
    <row r="61" spans="2:25" ht="11.5">
      <c r="B61" s="3" t="s">
        <v>1815</v>
      </c>
      <c r="C61" s="3"/>
      <c r="E61" s="53"/>
      <c r="F61" s="6"/>
      <c r="G61" s="12"/>
      <c r="H61" s="9"/>
      <c r="I61" s="9"/>
      <c r="J61" s="9"/>
      <c r="K61" s="4"/>
      <c r="L61" s="4"/>
      <c r="M61" s="4"/>
      <c r="N61" s="4"/>
      <c r="O61" s="10" t="str">
        <f>IF(HPCALCS2!B60=0,"",IF(ISERROR(FIND("Slave",C61))=TRUE,IF(ISERROR(FIND("Vanline",C61))=FALSE,IF(HPCALCS2!AA60&lt;5,5,HPCALCS2!AA60),HPCALCS2!AA60),0))</f>
        <v/>
      </c>
      <c r="P61" s="10"/>
      <c r="Q61" s="11" t="str">
        <f>IF(HPCALCS2!B60=0,"",HPCALCS2!AB60)</f>
        <v/>
      </c>
      <c r="R61" s="10"/>
      <c r="S61" s="12"/>
      <c r="T61" s="53"/>
      <c r="U61" s="15"/>
      <c r="V61" s="15"/>
      <c r="W61" s="15"/>
      <c r="X61" s="15"/>
      <c r="Y61" s="16"/>
    </row>
    <row r="62" spans="2:25" ht="11.5">
      <c r="B62" s="3" t="s">
        <v>1816</v>
      </c>
      <c r="C62" s="3"/>
      <c r="E62" s="53"/>
      <c r="F62" s="6"/>
      <c r="G62" s="12"/>
      <c r="H62" s="9"/>
      <c r="I62" s="9"/>
      <c r="J62" s="9"/>
      <c r="K62" s="4"/>
      <c r="L62" s="4"/>
      <c r="M62" s="4"/>
      <c r="N62" s="4"/>
      <c r="O62" s="10" t="str">
        <f>IF(HPCALCS2!B61=0,"",IF(ISERROR(FIND("Slave",C62))=TRUE,IF(ISERROR(FIND("Vanline",C62))=FALSE,IF(HPCALCS2!AA61&lt;5,5,HPCALCS2!AA61),HPCALCS2!AA61),0))</f>
        <v/>
      </c>
      <c r="P62" s="10"/>
      <c r="Q62" s="11" t="str">
        <f>IF(HPCALCS2!B61=0,"",HPCALCS2!AB61)</f>
        <v/>
      </c>
      <c r="R62" s="10"/>
      <c r="S62" s="12"/>
      <c r="T62" s="53"/>
      <c r="U62" s="15"/>
      <c r="V62" s="15"/>
      <c r="W62" s="15"/>
      <c r="X62" s="15"/>
      <c r="Y62" s="16"/>
    </row>
    <row r="63" spans="2:25" ht="11.5">
      <c r="B63" s="3" t="s">
        <v>1817</v>
      </c>
      <c r="C63" s="3"/>
      <c r="E63" s="53"/>
      <c r="F63" s="6"/>
      <c r="G63" s="12"/>
      <c r="H63" s="9"/>
      <c r="I63" s="9"/>
      <c r="J63" s="9"/>
      <c r="K63" s="4"/>
      <c r="L63" s="4"/>
      <c r="M63" s="4"/>
      <c r="N63" s="4"/>
      <c r="O63" s="10" t="str">
        <f>IF(HPCALCS2!B62=0,"",IF(ISERROR(FIND("Slave",C63))=TRUE,IF(ISERROR(FIND("Vanline",C63))=FALSE,IF(HPCALCS2!AA62&lt;5,5,HPCALCS2!AA62),HPCALCS2!AA62),0))</f>
        <v/>
      </c>
      <c r="P63" s="10"/>
      <c r="Q63" s="11" t="str">
        <f>IF(HPCALCS2!B62=0,"",HPCALCS2!AB62)</f>
        <v/>
      </c>
      <c r="R63" s="10"/>
      <c r="S63" s="12"/>
      <c r="T63" s="53"/>
      <c r="U63" s="15"/>
      <c r="V63" s="15"/>
      <c r="W63" s="15"/>
      <c r="X63" s="15"/>
      <c r="Y63" s="16"/>
    </row>
    <row r="64" spans="2:25" ht="11.5">
      <c r="B64" s="3" t="s">
        <v>1818</v>
      </c>
      <c r="C64" s="3"/>
      <c r="E64" s="53"/>
      <c r="F64" s="6"/>
      <c r="G64" s="12"/>
      <c r="H64" s="9"/>
      <c r="I64" s="9"/>
      <c r="J64" s="9"/>
      <c r="K64" s="4"/>
      <c r="L64" s="4"/>
      <c r="M64" s="4"/>
      <c r="N64" s="4"/>
      <c r="O64" s="10" t="str">
        <f>IF(HPCALCS2!B63=0,"",IF(ISERROR(FIND("Slave",C64))=TRUE,IF(ISERROR(FIND("Vanline",C64))=FALSE,IF(HPCALCS2!AA63&lt;5,5,HPCALCS2!AA63),HPCALCS2!AA63),0))</f>
        <v/>
      </c>
      <c r="P64" s="10"/>
      <c r="Q64" s="11" t="str">
        <f>IF(HPCALCS2!B63=0,"",HPCALCS2!AB63)</f>
        <v/>
      </c>
      <c r="R64" s="10"/>
      <c r="S64" s="12"/>
      <c r="T64" s="53"/>
      <c r="U64" s="15"/>
      <c r="V64" s="15"/>
      <c r="W64" s="15"/>
      <c r="X64" s="15"/>
      <c r="Y64" s="16"/>
    </row>
    <row r="65" spans="2:25" ht="11.5">
      <c r="B65" s="3" t="s">
        <v>1819</v>
      </c>
      <c r="C65" s="3"/>
      <c r="E65" s="53"/>
      <c r="F65" s="6"/>
      <c r="G65" s="12"/>
      <c r="H65" s="9"/>
      <c r="I65" s="9"/>
      <c r="J65" s="9"/>
      <c r="K65" s="4"/>
      <c r="L65" s="4"/>
      <c r="M65" s="4"/>
      <c r="N65" s="4"/>
      <c r="O65" s="10" t="str">
        <f>IF(HPCALCS2!B64=0,"",IF(ISERROR(FIND("Slave",C65))=TRUE,IF(ISERROR(FIND("Vanline",C65))=FALSE,IF(HPCALCS2!AA64&lt;5,5,HPCALCS2!AA64),HPCALCS2!AA64),0))</f>
        <v/>
      </c>
      <c r="P65" s="10"/>
      <c r="Q65" s="11" t="str">
        <f>IF(HPCALCS2!B64=0,"",HPCALCS2!AB64)</f>
        <v/>
      </c>
      <c r="R65" s="10"/>
      <c r="S65" s="12"/>
      <c r="T65" s="53"/>
      <c r="U65" s="15"/>
      <c r="V65" s="15"/>
      <c r="W65" s="15"/>
      <c r="X65" s="15"/>
      <c r="Y65" s="16"/>
    </row>
    <row r="66" spans="2:25" ht="11.5">
      <c r="B66" s="3" t="s">
        <v>1820</v>
      </c>
      <c r="C66" s="3"/>
      <c r="E66" s="53"/>
      <c r="F66" s="6"/>
      <c r="G66" s="12"/>
      <c r="H66" s="9"/>
      <c r="I66" s="9"/>
      <c r="J66" s="9"/>
      <c r="K66" s="4"/>
      <c r="L66" s="4"/>
      <c r="M66" s="4"/>
      <c r="N66" s="4"/>
      <c r="O66" s="10" t="str">
        <f>IF(HPCALCS2!B65=0,"",IF(ISERROR(FIND("Slave",C66))=TRUE,IF(ISERROR(FIND("Vanline",C66))=FALSE,IF(HPCALCS2!AA65&lt;5,5,HPCALCS2!AA65),HPCALCS2!AA65),0))</f>
        <v/>
      </c>
      <c r="P66" s="10"/>
      <c r="Q66" s="11" t="str">
        <f>IF(HPCALCS2!B65=0,"",HPCALCS2!AB65)</f>
        <v/>
      </c>
      <c r="R66" s="10"/>
      <c r="S66" s="12"/>
      <c r="T66" s="53"/>
      <c r="U66" s="15"/>
      <c r="V66" s="15"/>
      <c r="W66" s="15"/>
      <c r="X66" s="15"/>
      <c r="Y66" s="16"/>
    </row>
    <row r="67" spans="2:25" ht="11.5">
      <c r="B67" s="3" t="s">
        <v>1821</v>
      </c>
      <c r="C67" s="3"/>
      <c r="E67" s="53"/>
      <c r="F67" s="6"/>
      <c r="G67" s="12"/>
      <c r="H67" s="9"/>
      <c r="I67" s="9"/>
      <c r="J67" s="9"/>
      <c r="K67" s="4"/>
      <c r="L67" s="4"/>
      <c r="M67" s="4"/>
      <c r="N67" s="4"/>
      <c r="O67" s="10" t="str">
        <f>IF(HPCALCS2!B66=0,"",IF(ISERROR(FIND("Slave",C67))=TRUE,IF(ISERROR(FIND("Vanline",C67))=FALSE,IF(HPCALCS2!AA66&lt;5,5,HPCALCS2!AA66),HPCALCS2!AA66),0))</f>
        <v/>
      </c>
      <c r="P67" s="10"/>
      <c r="Q67" s="11" t="str">
        <f>IF(HPCALCS2!B66=0,"",HPCALCS2!AB66)</f>
        <v/>
      </c>
      <c r="R67" s="10"/>
      <c r="S67" s="12"/>
      <c r="T67" s="53"/>
      <c r="U67" s="15"/>
      <c r="V67" s="15"/>
      <c r="W67" s="15"/>
      <c r="X67" s="15"/>
      <c r="Y67" s="16"/>
    </row>
    <row r="68" spans="2:25" ht="11.5">
      <c r="B68" s="3" t="s">
        <v>1822</v>
      </c>
      <c r="C68" s="3"/>
      <c r="E68" s="53"/>
      <c r="F68" s="6"/>
      <c r="G68" s="12"/>
      <c r="H68" s="9"/>
      <c r="I68" s="9"/>
      <c r="J68" s="9"/>
      <c r="K68" s="4"/>
      <c r="L68" s="4"/>
      <c r="M68" s="4"/>
      <c r="N68" s="4"/>
      <c r="O68" s="10" t="str">
        <f>IF(HPCALCS2!B67=0,"",IF(ISERROR(FIND("Slave",C68))=TRUE,IF(ISERROR(FIND("Vanline",C68))=FALSE,IF(HPCALCS2!AA67&lt;5,5,HPCALCS2!AA67),HPCALCS2!AA67),0))</f>
        <v/>
      </c>
      <c r="P68" s="10"/>
      <c r="Q68" s="11" t="str">
        <f>IF(HPCALCS2!B67=0,"",HPCALCS2!AB67)</f>
        <v/>
      </c>
      <c r="R68" s="10"/>
      <c r="S68" s="12"/>
      <c r="T68" s="53"/>
      <c r="U68" s="15"/>
      <c r="V68" s="15"/>
      <c r="W68" s="15"/>
      <c r="X68" s="15"/>
      <c r="Y68" s="16"/>
    </row>
    <row r="69" spans="2:25" ht="11.5">
      <c r="B69" s="3" t="s">
        <v>1823</v>
      </c>
      <c r="C69" s="3"/>
      <c r="E69" s="53"/>
      <c r="F69" s="6"/>
      <c r="G69" s="12"/>
      <c r="H69" s="9"/>
      <c r="I69" s="9"/>
      <c r="J69" s="9"/>
      <c r="K69" s="4"/>
      <c r="L69" s="4"/>
      <c r="M69" s="4"/>
      <c r="N69" s="4"/>
      <c r="O69" s="10" t="str">
        <f>IF(HPCALCS2!B68=0,"",IF(ISERROR(FIND("Slave",C69))=TRUE,IF(ISERROR(FIND("Vanline",C69))=FALSE,IF(HPCALCS2!AA68&lt;5,5,HPCALCS2!AA68),HPCALCS2!AA68),0))</f>
        <v/>
      </c>
      <c r="P69" s="10"/>
      <c r="Q69" s="11" t="str">
        <f>IF(HPCALCS2!B68=0,"",HPCALCS2!AB68)</f>
        <v/>
      </c>
      <c r="R69" s="10"/>
      <c r="S69" s="12"/>
      <c r="T69" s="53"/>
      <c r="U69" s="15"/>
      <c r="V69" s="15"/>
      <c r="W69" s="15"/>
      <c r="X69" s="15"/>
      <c r="Y69" s="16"/>
    </row>
    <row r="70" spans="2:25" ht="11.5">
      <c r="B70" s="3" t="s">
        <v>1824</v>
      </c>
      <c r="C70" s="3"/>
      <c r="E70" s="53"/>
      <c r="F70" s="6"/>
      <c r="G70" s="12"/>
      <c r="H70" s="9"/>
      <c r="I70" s="9"/>
      <c r="J70" s="9"/>
      <c r="K70" s="4"/>
      <c r="L70" s="4"/>
      <c r="M70" s="4"/>
      <c r="N70" s="4"/>
      <c r="O70" s="10" t="str">
        <f>IF(HPCALCS2!B69=0,"",IF(ISERROR(FIND("Slave",C70))=TRUE,IF(ISERROR(FIND("Vanline",C70))=FALSE,IF(HPCALCS2!AA69&lt;5,5,HPCALCS2!AA69),HPCALCS2!AA69),0))</f>
        <v/>
      </c>
      <c r="P70" s="10"/>
      <c r="Q70" s="11" t="str">
        <f>IF(HPCALCS2!B69=0,"",HPCALCS2!AB69)</f>
        <v/>
      </c>
      <c r="R70" s="10"/>
      <c r="S70" s="12"/>
      <c r="T70" s="53"/>
      <c r="U70" s="15"/>
      <c r="V70" s="15"/>
      <c r="W70" s="15"/>
      <c r="X70" s="15"/>
      <c r="Y70" s="16"/>
    </row>
    <row r="71" spans="2:25" ht="11.5">
      <c r="B71" s="3" t="s">
        <v>1825</v>
      </c>
      <c r="C71" s="3"/>
      <c r="E71" s="53"/>
      <c r="F71" s="6"/>
      <c r="G71" s="12"/>
      <c r="H71" s="9"/>
      <c r="I71" s="9"/>
      <c r="J71" s="9"/>
      <c r="K71" s="4"/>
      <c r="L71" s="4"/>
      <c r="M71" s="4"/>
      <c r="N71" s="4"/>
      <c r="O71" s="10" t="str">
        <f>IF(HPCALCS2!B70=0,"",IF(ISERROR(FIND("Slave",C71))=TRUE,IF(ISERROR(FIND("Vanline",C71))=FALSE,IF(HPCALCS2!AA70&lt;5,5,HPCALCS2!AA70),HPCALCS2!AA70),0))</f>
        <v/>
      </c>
      <c r="P71" s="10"/>
      <c r="Q71" s="11" t="str">
        <f>IF(HPCALCS2!B70=0,"",HPCALCS2!AB70)</f>
        <v/>
      </c>
      <c r="R71" s="10"/>
      <c r="S71" s="12"/>
      <c r="T71" s="53"/>
      <c r="U71" s="15"/>
      <c r="V71" s="15"/>
      <c r="W71" s="15"/>
      <c r="X71" s="15"/>
      <c r="Y71" s="16"/>
    </row>
    <row r="72" spans="2:25" ht="11.5">
      <c r="B72" s="3" t="s">
        <v>1826</v>
      </c>
      <c r="C72" s="3"/>
      <c r="E72" s="53"/>
      <c r="F72" s="6"/>
      <c r="G72" s="12"/>
      <c r="H72" s="9"/>
      <c r="I72" s="9"/>
      <c r="J72" s="9"/>
      <c r="K72" s="4"/>
      <c r="L72" s="4"/>
      <c r="M72" s="4"/>
      <c r="N72" s="4"/>
      <c r="O72" s="10" t="str">
        <f>IF(HPCALCS2!B71=0,"",IF(ISERROR(FIND("Slave",C72))=TRUE,IF(ISERROR(FIND("Vanline",C72))=FALSE,IF(HPCALCS2!AA71&lt;5,5,HPCALCS2!AA71),HPCALCS2!AA71),0))</f>
        <v/>
      </c>
      <c r="P72" s="10"/>
      <c r="Q72" s="11" t="str">
        <f>IF(HPCALCS2!B71=0,"",HPCALCS2!AB71)</f>
        <v/>
      </c>
      <c r="R72" s="10"/>
      <c r="S72" s="12"/>
      <c r="T72" s="53"/>
      <c r="U72" s="15"/>
      <c r="V72" s="15"/>
      <c r="W72" s="15"/>
      <c r="X72" s="15"/>
      <c r="Y72" s="16"/>
    </row>
    <row r="73" spans="2:25" ht="11.5">
      <c r="B73" s="3" t="s">
        <v>1827</v>
      </c>
      <c r="C73" s="3"/>
      <c r="E73" s="53"/>
      <c r="F73" s="6"/>
      <c r="G73" s="12"/>
      <c r="H73" s="9"/>
      <c r="I73" s="9"/>
      <c r="J73" s="9"/>
      <c r="K73" s="4"/>
      <c r="L73" s="4"/>
      <c r="M73" s="4"/>
      <c r="N73" s="4"/>
      <c r="O73" s="10" t="str">
        <f>IF(HPCALCS2!B72=0,"",IF(ISERROR(FIND("Slave",C73))=TRUE,IF(ISERROR(FIND("Vanline",C73))=FALSE,IF(HPCALCS2!AA72&lt;5,5,HPCALCS2!AA72),HPCALCS2!AA72),0))</f>
        <v/>
      </c>
      <c r="P73" s="10"/>
      <c r="Q73" s="11" t="str">
        <f>IF(HPCALCS2!B72=0,"",HPCALCS2!AB72)</f>
        <v/>
      </c>
      <c r="R73" s="10"/>
      <c r="S73" s="12"/>
      <c r="T73" s="53"/>
      <c r="U73" s="15"/>
      <c r="V73" s="15"/>
      <c r="W73" s="15"/>
      <c r="X73" s="15"/>
      <c r="Y73" s="16"/>
    </row>
    <row r="74" spans="2:25" ht="11.5">
      <c r="B74" s="3" t="s">
        <v>1828</v>
      </c>
      <c r="C74" s="3"/>
      <c r="E74" s="53"/>
      <c r="F74" s="6"/>
      <c r="G74" s="12"/>
      <c r="H74" s="9"/>
      <c r="I74" s="9"/>
      <c r="J74" s="9"/>
      <c r="K74" s="4"/>
      <c r="L74" s="4"/>
      <c r="M74" s="4"/>
      <c r="N74" s="4"/>
      <c r="O74" s="10" t="str">
        <f>IF(HPCALCS2!B73=0,"",IF(ISERROR(FIND("Slave",C74))=TRUE,IF(ISERROR(FIND("Vanline",C74))=FALSE,IF(HPCALCS2!AA73&lt;5,5,HPCALCS2!AA73),HPCALCS2!AA73),0))</f>
        <v/>
      </c>
      <c r="P74" s="10"/>
      <c r="Q74" s="11" t="str">
        <f>IF(HPCALCS2!B73=0,"",HPCALCS2!AB73)</f>
        <v/>
      </c>
      <c r="R74" s="10"/>
      <c r="S74" s="12"/>
      <c r="T74" s="53"/>
      <c r="U74" s="15"/>
      <c r="V74" s="15"/>
      <c r="W74" s="15"/>
      <c r="X74" s="15"/>
      <c r="Y74" s="16"/>
    </row>
    <row r="75" spans="2:25" ht="11.5">
      <c r="B75" s="3" t="s">
        <v>1829</v>
      </c>
      <c r="C75" s="3"/>
      <c r="E75" s="53"/>
      <c r="F75" s="6"/>
      <c r="G75" s="12"/>
      <c r="H75" s="9"/>
      <c r="I75" s="9"/>
      <c r="J75" s="9"/>
      <c r="K75" s="4"/>
      <c r="L75" s="4"/>
      <c r="M75" s="4"/>
      <c r="N75" s="4"/>
      <c r="O75" s="10" t="str">
        <f>IF(HPCALCS2!B74=0,"",IF(ISERROR(FIND("Slave",C75))=TRUE,IF(ISERROR(FIND("Vanline",C75))=FALSE,IF(HPCALCS2!AA74&lt;5,5,HPCALCS2!AA74),HPCALCS2!AA74),0))</f>
        <v/>
      </c>
      <c r="P75" s="10"/>
      <c r="Q75" s="11" t="str">
        <f>IF(HPCALCS2!B74=0,"",HPCALCS2!AB74)</f>
        <v/>
      </c>
      <c r="R75" s="10"/>
      <c r="S75" s="12"/>
      <c r="T75" s="53"/>
      <c r="U75" s="15"/>
      <c r="V75" s="15"/>
      <c r="W75" s="15"/>
      <c r="X75" s="15"/>
      <c r="Y75" s="16"/>
    </row>
    <row r="76" spans="2:25" ht="11.5">
      <c r="B76" s="3" t="s">
        <v>1830</v>
      </c>
      <c r="C76" s="3"/>
      <c r="E76" s="53"/>
      <c r="F76" s="6"/>
      <c r="G76" s="12"/>
      <c r="H76" s="9"/>
      <c r="I76" s="9"/>
      <c r="J76" s="9"/>
      <c r="K76" s="4"/>
      <c r="L76" s="4"/>
      <c r="M76" s="4"/>
      <c r="N76" s="4"/>
      <c r="O76" s="10" t="str">
        <f>IF(HPCALCS2!B75=0,"",IF(ISERROR(FIND("Slave",C76))=TRUE,IF(ISERROR(FIND("Vanline",C76))=FALSE,IF(HPCALCS2!AA75&lt;5,5,HPCALCS2!AA75),HPCALCS2!AA75),0))</f>
        <v/>
      </c>
      <c r="P76" s="10"/>
      <c r="Q76" s="11" t="str">
        <f>IF(HPCALCS2!B75=0,"",HPCALCS2!AB75)</f>
        <v/>
      </c>
      <c r="R76" s="10"/>
      <c r="S76" s="12"/>
      <c r="T76" s="53"/>
      <c r="U76" s="15"/>
      <c r="V76" s="15"/>
      <c r="W76" s="15"/>
      <c r="X76" s="15"/>
      <c r="Y76" s="16"/>
    </row>
    <row r="77" spans="2:25" ht="11.5">
      <c r="B77" s="3" t="s">
        <v>1831</v>
      </c>
      <c r="C77" s="3"/>
      <c r="E77" s="53"/>
      <c r="F77" s="6"/>
      <c r="G77" s="12"/>
      <c r="H77" s="9"/>
      <c r="I77" s="9"/>
      <c r="J77" s="9"/>
      <c r="K77" s="4"/>
      <c r="L77" s="4"/>
      <c r="M77" s="4"/>
      <c r="N77" s="4"/>
      <c r="O77" s="10" t="str">
        <f>IF(HPCALCS2!B76=0,"",IF(ISERROR(FIND("Slave",C77))=TRUE,IF(ISERROR(FIND("Vanline",C77))=FALSE,IF(HPCALCS2!AA76&lt;5,5,HPCALCS2!AA76),HPCALCS2!AA76),0))</f>
        <v/>
      </c>
      <c r="P77" s="10"/>
      <c r="Q77" s="11" t="str">
        <f>IF(HPCALCS2!B76=0,"",HPCALCS2!AB76)</f>
        <v/>
      </c>
      <c r="R77" s="10"/>
      <c r="S77" s="12"/>
      <c r="T77" s="53"/>
      <c r="U77" s="15"/>
      <c r="V77" s="15"/>
      <c r="W77" s="15"/>
      <c r="X77" s="15"/>
      <c r="Y77" s="16"/>
    </row>
    <row r="78" spans="2:25" ht="11.5">
      <c r="B78" s="3" t="s">
        <v>1832</v>
      </c>
      <c r="C78" s="3"/>
      <c r="E78" s="53"/>
      <c r="F78" s="6"/>
      <c r="G78" s="12"/>
      <c r="H78" s="9"/>
      <c r="I78" s="9"/>
      <c r="J78" s="9"/>
      <c r="K78" s="4"/>
      <c r="L78" s="4"/>
      <c r="M78" s="4"/>
      <c r="N78" s="4"/>
      <c r="O78" s="10" t="str">
        <f>IF(HPCALCS2!B77=0,"",IF(ISERROR(FIND("Slave",C78))=TRUE,IF(ISERROR(FIND("Vanline",C78))=FALSE,IF(HPCALCS2!AA77&lt;5,5,HPCALCS2!AA77),HPCALCS2!AA77),0))</f>
        <v/>
      </c>
      <c r="P78" s="10"/>
      <c r="Q78" s="11" t="str">
        <f>IF(HPCALCS2!B77=0,"",HPCALCS2!AB77)</f>
        <v/>
      </c>
      <c r="R78" s="10"/>
      <c r="S78" s="12"/>
      <c r="T78" s="53"/>
      <c r="U78" s="15"/>
      <c r="V78" s="15"/>
      <c r="W78" s="15"/>
      <c r="X78" s="15"/>
      <c r="Y78" s="16"/>
    </row>
    <row r="79" spans="2:25" ht="11.5">
      <c r="B79" s="3" t="s">
        <v>1833</v>
      </c>
      <c r="C79" s="3"/>
      <c r="E79" s="53"/>
      <c r="F79" s="6"/>
      <c r="G79" s="12"/>
      <c r="H79" s="9"/>
      <c r="I79" s="9"/>
      <c r="J79" s="9"/>
      <c r="K79" s="4"/>
      <c r="L79" s="4"/>
      <c r="M79" s="4"/>
      <c r="N79" s="4"/>
      <c r="O79" s="10" t="str">
        <f>IF(HPCALCS2!B78=0,"",IF(ISERROR(FIND("Slave",C79))=TRUE,IF(ISERROR(FIND("Vanline",C79))=FALSE,IF(HPCALCS2!AA78&lt;5,5,HPCALCS2!AA78),HPCALCS2!AA78),0))</f>
        <v/>
      </c>
      <c r="P79" s="10"/>
      <c r="Q79" s="11" t="str">
        <f>IF(HPCALCS2!B78=0,"",HPCALCS2!AB78)</f>
        <v/>
      </c>
      <c r="R79" s="10"/>
      <c r="S79" s="12"/>
      <c r="T79" s="53"/>
      <c r="U79" s="15"/>
      <c r="V79" s="15"/>
      <c r="W79" s="15"/>
      <c r="X79" s="15"/>
      <c r="Y79" s="16"/>
    </row>
    <row r="80" spans="2:25" ht="11.5">
      <c r="B80" s="3" t="s">
        <v>1834</v>
      </c>
      <c r="C80" s="3"/>
      <c r="E80" s="53"/>
      <c r="F80" s="6"/>
      <c r="G80" s="12"/>
      <c r="H80" s="9"/>
      <c r="I80" s="9"/>
      <c r="J80" s="9"/>
      <c r="K80" s="4"/>
      <c r="L80" s="4"/>
      <c r="M80" s="4"/>
      <c r="N80" s="4"/>
      <c r="O80" s="10" t="str">
        <f>IF(HPCALCS2!B79=0,"",IF(ISERROR(FIND("Slave",C80))=TRUE,IF(ISERROR(FIND("Vanline",C80))=FALSE,IF(HPCALCS2!AA79&lt;5,5,HPCALCS2!AA79),HPCALCS2!AA79),0))</f>
        <v/>
      </c>
      <c r="P80" s="10"/>
      <c r="Q80" s="11" t="str">
        <f>IF(HPCALCS2!B79=0,"",HPCALCS2!AB79)</f>
        <v/>
      </c>
      <c r="R80" s="10"/>
      <c r="S80" s="12"/>
      <c r="T80" s="53"/>
      <c r="U80" s="15"/>
      <c r="V80" s="15"/>
      <c r="W80" s="15"/>
      <c r="X80" s="15"/>
      <c r="Y80" s="16"/>
    </row>
    <row r="81" spans="2:25" ht="11.5">
      <c r="B81" s="3" t="s">
        <v>1835</v>
      </c>
      <c r="C81" s="3"/>
      <c r="E81" s="53"/>
      <c r="F81" s="6"/>
      <c r="G81" s="12"/>
      <c r="H81" s="9"/>
      <c r="I81" s="9"/>
      <c r="J81" s="9"/>
      <c r="K81" s="4"/>
      <c r="L81" s="4"/>
      <c r="M81" s="4"/>
      <c r="N81" s="4"/>
      <c r="O81" s="10" t="str">
        <f>IF(HPCALCS2!B80=0,"",IF(ISERROR(FIND("Slave",C81))=TRUE,IF(ISERROR(FIND("Vanline",C81))=FALSE,IF(HPCALCS2!AA80&lt;5,5,HPCALCS2!AA80),HPCALCS2!AA80),0))</f>
        <v/>
      </c>
      <c r="P81" s="10"/>
      <c r="Q81" s="11" t="str">
        <f>IF(HPCALCS2!B80=0,"",HPCALCS2!AB80)</f>
        <v/>
      </c>
      <c r="R81" s="10"/>
      <c r="S81" s="12"/>
      <c r="T81" s="53"/>
      <c r="U81" s="15"/>
      <c r="V81" s="15"/>
      <c r="W81" s="15"/>
      <c r="X81" s="15"/>
      <c r="Y81" s="16"/>
    </row>
    <row r="82" spans="2:25" ht="11.5">
      <c r="B82" s="3" t="s">
        <v>1836</v>
      </c>
      <c r="C82" s="3"/>
      <c r="E82" s="53"/>
      <c r="F82" s="6"/>
      <c r="G82" s="12"/>
      <c r="H82" s="9"/>
      <c r="I82" s="9"/>
      <c r="J82" s="9"/>
      <c r="K82" s="4"/>
      <c r="L82" s="4"/>
      <c r="M82" s="4"/>
      <c r="N82" s="4"/>
      <c r="O82" s="10" t="str">
        <f>IF(HPCALCS2!B81=0,"",IF(ISERROR(FIND("Slave",C82))=TRUE,IF(ISERROR(FIND("Vanline",C82))=FALSE,IF(HPCALCS2!AA81&lt;5,5,HPCALCS2!AA81),HPCALCS2!AA81),0))</f>
        <v/>
      </c>
      <c r="P82" s="10"/>
      <c r="Q82" s="11" t="str">
        <f>IF(HPCALCS2!B81=0,"",HPCALCS2!AB81)</f>
        <v/>
      </c>
      <c r="R82" s="10"/>
      <c r="S82" s="12"/>
      <c r="T82" s="53"/>
      <c r="U82" s="15"/>
      <c r="V82" s="15"/>
      <c r="W82" s="15"/>
      <c r="X82" s="15"/>
      <c r="Y82" s="16"/>
    </row>
    <row r="83" spans="2:25" ht="11.5">
      <c r="B83" s="3" t="s">
        <v>1837</v>
      </c>
      <c r="C83" s="3"/>
      <c r="E83" s="53"/>
      <c r="F83" s="6"/>
      <c r="G83" s="12"/>
      <c r="H83" s="9"/>
      <c r="I83" s="9"/>
      <c r="J83" s="9"/>
      <c r="K83" s="4"/>
      <c r="L83" s="4"/>
      <c r="M83" s="4"/>
      <c r="N83" s="4"/>
      <c r="O83" s="10" t="str">
        <f>IF(HPCALCS2!B82=0,"",IF(ISERROR(FIND("Slave",C83))=TRUE,IF(ISERROR(FIND("Vanline",C83))=FALSE,IF(HPCALCS2!AA82&lt;5,5,HPCALCS2!AA82),HPCALCS2!AA82),0))</f>
        <v/>
      </c>
      <c r="P83" s="10"/>
      <c r="Q83" s="11" t="str">
        <f>IF(HPCALCS2!B82=0,"",HPCALCS2!AB82)</f>
        <v/>
      </c>
      <c r="R83" s="10"/>
      <c r="S83" s="12"/>
      <c r="T83" s="53"/>
      <c r="U83" s="15"/>
      <c r="V83" s="15"/>
      <c r="W83" s="15"/>
      <c r="X83" s="15"/>
      <c r="Y83" s="16"/>
    </row>
    <row r="84" spans="2:25" ht="11.5">
      <c r="B84" s="3" t="s">
        <v>1838</v>
      </c>
      <c r="C84" s="3"/>
      <c r="E84" s="53"/>
      <c r="F84" s="6"/>
      <c r="G84" s="12"/>
      <c r="H84" s="9"/>
      <c r="I84" s="9"/>
      <c r="J84" s="9"/>
      <c r="K84" s="4"/>
      <c r="L84" s="4"/>
      <c r="M84" s="4"/>
      <c r="N84" s="4"/>
      <c r="O84" s="10" t="str">
        <f>IF(HPCALCS2!B83=0,"",IF(ISERROR(FIND("Slave",C84))=TRUE,IF(ISERROR(FIND("Vanline",C84))=FALSE,IF(HPCALCS2!AA83&lt;5,5,HPCALCS2!AA83),HPCALCS2!AA83),0))</f>
        <v/>
      </c>
      <c r="P84" s="10"/>
      <c r="Q84" s="11" t="str">
        <f>IF(HPCALCS2!B83=0,"",HPCALCS2!AB83)</f>
        <v/>
      </c>
      <c r="R84" s="10"/>
      <c r="S84" s="12"/>
      <c r="T84" s="53"/>
      <c r="U84" s="15"/>
      <c r="V84" s="15"/>
      <c r="W84" s="15"/>
      <c r="X84" s="15"/>
      <c r="Y84" s="16"/>
    </row>
    <row r="85" spans="2:25" ht="11.5">
      <c r="B85" s="3" t="s">
        <v>1839</v>
      </c>
      <c r="C85" s="3"/>
      <c r="E85" s="53"/>
      <c r="F85" s="6"/>
      <c r="G85" s="12"/>
      <c r="H85" s="9"/>
      <c r="I85" s="9"/>
      <c r="J85" s="9"/>
      <c r="K85" s="4"/>
      <c r="L85" s="4"/>
      <c r="M85" s="4"/>
      <c r="N85" s="4"/>
      <c r="O85" s="10" t="str">
        <f>IF(HPCALCS2!B84=0,"",IF(ISERROR(FIND("Slave",C85))=TRUE,IF(ISERROR(FIND("Vanline",C85))=FALSE,IF(HPCALCS2!AA84&lt;5,5,HPCALCS2!AA84),HPCALCS2!AA84),0))</f>
        <v/>
      </c>
      <c r="P85" s="10"/>
      <c r="Q85" s="11" t="str">
        <f>IF(HPCALCS2!B84=0,"",HPCALCS2!AB84)</f>
        <v/>
      </c>
      <c r="R85" s="10"/>
      <c r="S85" s="12"/>
      <c r="T85" s="53"/>
      <c r="U85" s="15"/>
      <c r="V85" s="15"/>
      <c r="W85" s="15"/>
      <c r="X85" s="15"/>
      <c r="Y85" s="16"/>
    </row>
    <row r="86" spans="2:25" ht="11.5">
      <c r="B86" s="3" t="s">
        <v>1840</v>
      </c>
      <c r="C86" s="3"/>
      <c r="E86" s="53"/>
      <c r="F86" s="6"/>
      <c r="G86" s="12"/>
      <c r="H86" s="9"/>
      <c r="I86" s="9"/>
      <c r="J86" s="9"/>
      <c r="K86" s="4"/>
      <c r="L86" s="4"/>
      <c r="M86" s="4"/>
      <c r="N86" s="4"/>
      <c r="O86" s="10" t="str">
        <f>IF(HPCALCS2!B85=0,"",IF(ISERROR(FIND("Slave",C86))=TRUE,IF(ISERROR(FIND("Vanline",C86))=FALSE,IF(HPCALCS2!AA85&lt;5,5,HPCALCS2!AA85),HPCALCS2!AA85),0))</f>
        <v/>
      </c>
      <c r="P86" s="10"/>
      <c r="Q86" s="11" t="str">
        <f>IF(HPCALCS2!B85=0,"",HPCALCS2!AB85)</f>
        <v/>
      </c>
      <c r="R86" s="10"/>
      <c r="S86" s="12"/>
      <c r="T86" s="53"/>
      <c r="U86" s="15"/>
      <c r="V86" s="15"/>
      <c r="W86" s="15"/>
      <c r="X86" s="15"/>
      <c r="Y86" s="16"/>
    </row>
    <row r="87" spans="2:25" ht="11.5">
      <c r="B87" s="3" t="s">
        <v>1841</v>
      </c>
      <c r="C87" s="3"/>
      <c r="E87" s="53"/>
      <c r="F87" s="6"/>
      <c r="G87" s="12"/>
      <c r="H87" s="9"/>
      <c r="I87" s="9"/>
      <c r="J87" s="9"/>
      <c r="K87" s="4"/>
      <c r="L87" s="4"/>
      <c r="M87" s="4"/>
      <c r="N87" s="4"/>
      <c r="O87" s="10" t="str">
        <f>IF(HPCALCS2!B86=0,"",IF(ISERROR(FIND("Slave",C87))=TRUE,IF(ISERROR(FIND("Vanline",C87))=FALSE,IF(HPCALCS2!AA86&lt;5,5,HPCALCS2!AA86),HPCALCS2!AA86),0))</f>
        <v/>
      </c>
      <c r="P87" s="10"/>
      <c r="Q87" s="11" t="str">
        <f>IF(HPCALCS2!B86=0,"",HPCALCS2!AB86)</f>
        <v/>
      </c>
      <c r="R87" s="10"/>
      <c r="S87" s="12"/>
      <c r="T87" s="53"/>
      <c r="U87" s="15"/>
      <c r="V87" s="15"/>
      <c r="W87" s="15"/>
      <c r="X87" s="15"/>
      <c r="Y87" s="16"/>
    </row>
    <row r="88" spans="2:25" ht="11.5">
      <c r="B88" s="3" t="s">
        <v>1842</v>
      </c>
      <c r="C88" s="3"/>
      <c r="E88" s="53"/>
      <c r="F88" s="6"/>
      <c r="G88" s="12"/>
      <c r="H88" s="9"/>
      <c r="I88" s="9"/>
      <c r="J88" s="9"/>
      <c r="K88" s="4"/>
      <c r="L88" s="4"/>
      <c r="M88" s="4"/>
      <c r="N88" s="4"/>
      <c r="O88" s="10" t="str">
        <f>IF(HPCALCS2!B87=0,"",IF(ISERROR(FIND("Slave",C88))=TRUE,IF(ISERROR(FIND("Vanline",C88))=FALSE,IF(HPCALCS2!AA87&lt;5,5,HPCALCS2!AA87),HPCALCS2!AA87),0))</f>
        <v/>
      </c>
      <c r="P88" s="10"/>
      <c r="Q88" s="11" t="str">
        <f>IF(HPCALCS2!B87=0,"",HPCALCS2!AB87)</f>
        <v/>
      </c>
      <c r="R88" s="10"/>
      <c r="S88" s="12"/>
      <c r="T88" s="53"/>
      <c r="U88" s="15"/>
      <c r="V88" s="15"/>
      <c r="W88" s="15"/>
      <c r="X88" s="15"/>
      <c r="Y88" s="16"/>
    </row>
    <row r="89" spans="2:25" ht="11.5">
      <c r="B89" s="3" t="s">
        <v>1843</v>
      </c>
      <c r="C89" s="3"/>
      <c r="E89" s="53"/>
      <c r="F89" s="6"/>
      <c r="G89" s="12"/>
      <c r="H89" s="9"/>
      <c r="I89" s="9"/>
      <c r="J89" s="9"/>
      <c r="K89" s="4"/>
      <c r="L89" s="4"/>
      <c r="M89" s="4"/>
      <c r="N89" s="4"/>
      <c r="O89" s="10" t="str">
        <f>IF(HPCALCS2!B88=0,"",IF(ISERROR(FIND("Slave",C89))=TRUE,IF(ISERROR(FIND("Vanline",C89))=FALSE,IF(HPCALCS2!AA88&lt;5,5,HPCALCS2!AA88),HPCALCS2!AA88),0))</f>
        <v/>
      </c>
      <c r="P89" s="10"/>
      <c r="Q89" s="11" t="str">
        <f>IF(HPCALCS2!B88=0,"",HPCALCS2!AB88)</f>
        <v/>
      </c>
      <c r="R89" s="10"/>
      <c r="S89" s="12"/>
      <c r="T89" s="53"/>
      <c r="U89" s="15"/>
      <c r="V89" s="15"/>
      <c r="W89" s="15"/>
      <c r="X89" s="15"/>
      <c r="Y89" s="16"/>
    </row>
    <row r="90" spans="2:25" ht="11.5">
      <c r="B90" s="3" t="s">
        <v>1844</v>
      </c>
      <c r="C90" s="3"/>
      <c r="E90" s="53"/>
      <c r="F90" s="6"/>
      <c r="G90" s="12"/>
      <c r="H90" s="9"/>
      <c r="I90" s="9"/>
      <c r="J90" s="9"/>
      <c r="K90" s="4"/>
      <c r="L90" s="4"/>
      <c r="M90" s="4"/>
      <c r="N90" s="4"/>
      <c r="O90" s="10" t="str">
        <f>IF(HPCALCS2!B89=0,"",IF(ISERROR(FIND("Slave",C90))=TRUE,IF(ISERROR(FIND("Vanline",C90))=FALSE,IF(HPCALCS2!AA89&lt;5,5,HPCALCS2!AA89),HPCALCS2!AA89),0))</f>
        <v/>
      </c>
      <c r="P90" s="10"/>
      <c r="Q90" s="11" t="str">
        <f>IF(HPCALCS2!B89=0,"",HPCALCS2!AB89)</f>
        <v/>
      </c>
      <c r="R90" s="10"/>
      <c r="S90" s="12"/>
      <c r="T90" s="53"/>
      <c r="U90" s="15"/>
      <c r="V90" s="15"/>
      <c r="W90" s="15"/>
      <c r="X90" s="15"/>
      <c r="Y90" s="16"/>
    </row>
    <row r="91" spans="2:25" ht="11.5">
      <c r="B91" s="3" t="s">
        <v>1845</v>
      </c>
      <c r="C91" s="3"/>
      <c r="E91" s="53"/>
      <c r="F91" s="6"/>
      <c r="G91" s="12"/>
      <c r="H91" s="9"/>
      <c r="I91" s="9"/>
      <c r="J91" s="9"/>
      <c r="K91" s="4"/>
      <c r="L91" s="4"/>
      <c r="M91" s="4"/>
      <c r="N91" s="4"/>
      <c r="O91" s="10" t="str">
        <f>IF(HPCALCS2!B90=0,"",IF(ISERROR(FIND("Slave",C91))=TRUE,IF(ISERROR(FIND("Vanline",C91))=FALSE,IF(HPCALCS2!AA90&lt;5,5,HPCALCS2!AA90),HPCALCS2!AA90),0))</f>
        <v/>
      </c>
      <c r="P91" s="10"/>
      <c r="Q91" s="11" t="str">
        <f>IF(HPCALCS2!B90=0,"",HPCALCS2!AB90)</f>
        <v/>
      </c>
      <c r="R91" s="10"/>
      <c r="S91" s="12"/>
      <c r="T91" s="53"/>
      <c r="U91" s="15"/>
      <c r="V91" s="15"/>
      <c r="W91" s="15"/>
      <c r="X91" s="15"/>
      <c r="Y91" s="16"/>
    </row>
    <row r="92" spans="2:25" ht="11.5">
      <c r="B92" s="3" t="s">
        <v>1846</v>
      </c>
      <c r="C92" s="3"/>
      <c r="E92" s="53"/>
      <c r="F92" s="6"/>
      <c r="G92" s="12"/>
      <c r="H92" s="9"/>
      <c r="I92" s="9"/>
      <c r="J92" s="9"/>
      <c r="K92" s="4"/>
      <c r="L92" s="4"/>
      <c r="M92" s="4"/>
      <c r="N92" s="4"/>
      <c r="O92" s="10" t="str">
        <f>IF(HPCALCS2!B91=0,"",IF(ISERROR(FIND("Slave",C92))=TRUE,IF(ISERROR(FIND("Vanline",C92))=FALSE,IF(HPCALCS2!AA91&lt;5,5,HPCALCS2!AA91),HPCALCS2!AA91),0))</f>
        <v/>
      </c>
      <c r="P92" s="10"/>
      <c r="Q92" s="11" t="str">
        <f>IF(HPCALCS2!B91=0,"",HPCALCS2!AB91)</f>
        <v/>
      </c>
      <c r="R92" s="10"/>
      <c r="S92" s="12"/>
      <c r="T92" s="53"/>
      <c r="U92" s="15"/>
      <c r="V92" s="15"/>
      <c r="W92" s="15"/>
      <c r="X92" s="15"/>
      <c r="Y92" s="16"/>
    </row>
    <row r="93" spans="2:25" ht="11.5">
      <c r="B93" s="3" t="s">
        <v>1847</v>
      </c>
      <c r="C93" s="3"/>
      <c r="E93" s="53"/>
      <c r="F93" s="6"/>
      <c r="G93" s="12"/>
      <c r="H93" s="9"/>
      <c r="I93" s="9"/>
      <c r="J93" s="9"/>
      <c r="K93" s="4"/>
      <c r="L93" s="4"/>
      <c r="M93" s="4"/>
      <c r="N93" s="4"/>
      <c r="O93" s="10" t="str">
        <f>IF(HPCALCS2!B92=0,"",IF(ISERROR(FIND("Slave",C93))=TRUE,IF(ISERROR(FIND("Vanline",C93))=FALSE,IF(HPCALCS2!AA92&lt;5,5,HPCALCS2!AA92),HPCALCS2!AA92),0))</f>
        <v/>
      </c>
      <c r="P93" s="10"/>
      <c r="Q93" s="11" t="str">
        <f>IF(HPCALCS2!B92=0,"",HPCALCS2!AB92)</f>
        <v/>
      </c>
      <c r="R93" s="10"/>
      <c r="S93" s="12"/>
      <c r="T93" s="53"/>
      <c r="U93" s="15"/>
      <c r="V93" s="15"/>
      <c r="W93" s="15"/>
      <c r="X93" s="15"/>
      <c r="Y93" s="16"/>
    </row>
    <row r="94" spans="2:25" ht="11.5">
      <c r="B94" s="3" t="s">
        <v>1848</v>
      </c>
      <c r="C94" s="3"/>
      <c r="E94" s="53"/>
      <c r="F94" s="6"/>
      <c r="G94" s="12"/>
      <c r="H94" s="9"/>
      <c r="I94" s="9"/>
      <c r="J94" s="9"/>
      <c r="K94" s="4"/>
      <c r="L94" s="4"/>
      <c r="M94" s="4"/>
      <c r="N94" s="4"/>
      <c r="O94" s="10" t="str">
        <f>IF(HPCALCS2!B93=0,"",IF(ISERROR(FIND("Slave",C94))=TRUE,IF(ISERROR(FIND("Vanline",C94))=FALSE,IF(HPCALCS2!AA93&lt;5,5,HPCALCS2!AA93),HPCALCS2!AA93),0))</f>
        <v/>
      </c>
      <c r="P94" s="10"/>
      <c r="Q94" s="11" t="str">
        <f>IF(HPCALCS2!B93=0,"",HPCALCS2!AB93)</f>
        <v/>
      </c>
      <c r="R94" s="10"/>
      <c r="S94" s="12"/>
      <c r="T94" s="53"/>
      <c r="U94" s="15"/>
      <c r="V94" s="15"/>
      <c r="W94" s="15"/>
      <c r="X94" s="15"/>
      <c r="Y94" s="16"/>
    </row>
    <row r="95" spans="2:25" ht="11.5">
      <c r="B95" s="3" t="s">
        <v>1849</v>
      </c>
      <c r="C95" s="3"/>
      <c r="E95" s="53"/>
      <c r="F95" s="6"/>
      <c r="G95" s="12"/>
      <c r="H95" s="9"/>
      <c r="I95" s="9"/>
      <c r="J95" s="9"/>
      <c r="K95" s="4"/>
      <c r="L95" s="4"/>
      <c r="M95" s="4"/>
      <c r="N95" s="4"/>
      <c r="O95" s="10" t="str">
        <f>IF(HPCALCS2!B94=0,"",IF(ISERROR(FIND("Slave",C95))=TRUE,IF(ISERROR(FIND("Vanline",C95))=FALSE,IF(HPCALCS2!AA94&lt;5,5,HPCALCS2!AA94),HPCALCS2!AA94),0))</f>
        <v/>
      </c>
      <c r="P95" s="10"/>
      <c r="Q95" s="11" t="str">
        <f>IF(HPCALCS2!B94=0,"",HPCALCS2!AB94)</f>
        <v/>
      </c>
      <c r="R95" s="10"/>
      <c r="S95" s="12"/>
      <c r="T95" s="53"/>
      <c r="U95" s="15"/>
      <c r="V95" s="15"/>
      <c r="W95" s="15"/>
      <c r="X95" s="15"/>
      <c r="Y95" s="16"/>
    </row>
    <row r="96" spans="2:25" ht="11.5">
      <c r="B96" s="3" t="s">
        <v>1850</v>
      </c>
      <c r="C96" s="3"/>
      <c r="E96" s="53"/>
      <c r="F96" s="6"/>
      <c r="G96" s="12"/>
      <c r="H96" s="9"/>
      <c r="I96" s="9"/>
      <c r="J96" s="9"/>
      <c r="K96" s="4"/>
      <c r="L96" s="4"/>
      <c r="M96" s="4"/>
      <c r="N96" s="4"/>
      <c r="O96" s="10" t="str">
        <f>IF(HPCALCS2!B95=0,"",IF(ISERROR(FIND("Slave",C96))=TRUE,IF(ISERROR(FIND("Vanline",C96))=FALSE,IF(HPCALCS2!AA95&lt;5,5,HPCALCS2!AA95),HPCALCS2!AA95),0))</f>
        <v/>
      </c>
      <c r="P96" s="10"/>
      <c r="Q96" s="11" t="str">
        <f>IF(HPCALCS2!B95=0,"",HPCALCS2!AB95)</f>
        <v/>
      </c>
      <c r="R96" s="10"/>
      <c r="S96" s="12"/>
      <c r="T96" s="53"/>
      <c r="U96" s="15"/>
      <c r="V96" s="15"/>
      <c r="W96" s="15"/>
      <c r="X96" s="15"/>
      <c r="Y96" s="16"/>
    </row>
    <row r="97" spans="2:25" ht="11.5">
      <c r="B97" s="3" t="s">
        <v>1851</v>
      </c>
      <c r="C97" s="3"/>
      <c r="E97" s="53"/>
      <c r="F97" s="6"/>
      <c r="G97" s="12"/>
      <c r="H97" s="9"/>
      <c r="I97" s="9"/>
      <c r="J97" s="9"/>
      <c r="K97" s="4"/>
      <c r="L97" s="4"/>
      <c r="M97" s="4"/>
      <c r="N97" s="4"/>
      <c r="O97" s="10" t="str">
        <f>IF(HPCALCS2!B96=0,"",IF(ISERROR(FIND("Slave",C97))=TRUE,IF(ISERROR(FIND("Vanline",C97))=FALSE,IF(HPCALCS2!AA96&lt;5,5,HPCALCS2!AA96),HPCALCS2!AA96),0))</f>
        <v/>
      </c>
      <c r="P97" s="10"/>
      <c r="Q97" s="11" t="str">
        <f>IF(HPCALCS2!B96=0,"",HPCALCS2!AB96)</f>
        <v/>
      </c>
      <c r="R97" s="10"/>
      <c r="S97" s="12"/>
      <c r="T97" s="53"/>
      <c r="U97" s="15"/>
      <c r="V97" s="15"/>
      <c r="W97" s="15"/>
      <c r="X97" s="15"/>
      <c r="Y97" s="16"/>
    </row>
    <row r="98" spans="2:25" ht="11.5">
      <c r="B98" s="3" t="s">
        <v>1852</v>
      </c>
      <c r="C98" s="3"/>
      <c r="E98" s="53"/>
      <c r="F98" s="6"/>
      <c r="G98" s="12"/>
      <c r="H98" s="9"/>
      <c r="I98" s="9"/>
      <c r="J98" s="9"/>
      <c r="K98" s="4"/>
      <c r="L98" s="4"/>
      <c r="M98" s="4"/>
      <c r="N98" s="4"/>
      <c r="O98" s="10" t="str">
        <f>IF(HPCALCS2!B97=0,"",IF(ISERROR(FIND("Slave",C98))=TRUE,IF(ISERROR(FIND("Vanline",C98))=FALSE,IF(HPCALCS2!AA97&lt;5,5,HPCALCS2!AA97),HPCALCS2!AA97),0))</f>
        <v/>
      </c>
      <c r="P98" s="10"/>
      <c r="Q98" s="11" t="str">
        <f>IF(HPCALCS2!B97=0,"",HPCALCS2!AB97)</f>
        <v/>
      </c>
      <c r="R98" s="10"/>
      <c r="S98" s="12"/>
      <c r="T98" s="53"/>
      <c r="U98" s="15"/>
      <c r="V98" s="15"/>
      <c r="W98" s="15"/>
      <c r="X98" s="15"/>
      <c r="Y98" s="16"/>
    </row>
    <row r="99" spans="2:25" ht="11.5">
      <c r="B99" s="3" t="s">
        <v>1853</v>
      </c>
      <c r="C99" s="3"/>
      <c r="E99" s="53"/>
      <c r="F99" s="6"/>
      <c r="G99" s="12"/>
      <c r="H99" s="9"/>
      <c r="I99" s="9"/>
      <c r="J99" s="9"/>
      <c r="K99" s="4"/>
      <c r="L99" s="4"/>
      <c r="M99" s="4"/>
      <c r="N99" s="4"/>
      <c r="O99" s="10" t="str">
        <f>IF(HPCALCS2!B98=0,"",IF(ISERROR(FIND("Slave",C99))=TRUE,IF(ISERROR(FIND("Vanline",C99))=FALSE,IF(HPCALCS2!AA98&lt;5,5,HPCALCS2!AA98),HPCALCS2!AA98),0))</f>
        <v/>
      </c>
      <c r="P99" s="10"/>
      <c r="Q99" s="11" t="str">
        <f>IF(HPCALCS2!B98=0,"",HPCALCS2!AB98)</f>
        <v/>
      </c>
      <c r="R99" s="10"/>
      <c r="S99" s="12"/>
      <c r="T99" s="53"/>
      <c r="U99" s="15"/>
      <c r="V99" s="15"/>
      <c r="W99" s="15"/>
      <c r="X99" s="15"/>
      <c r="Y99" s="16"/>
    </row>
    <row r="100" spans="2:25" ht="11.5">
      <c r="B100" s="3" t="s">
        <v>1854</v>
      </c>
      <c r="C100" s="3"/>
      <c r="E100" s="53"/>
      <c r="F100" s="6"/>
      <c r="G100" s="12"/>
      <c r="H100" s="9"/>
      <c r="I100" s="9"/>
      <c r="J100" s="9"/>
      <c r="K100" s="4"/>
      <c r="L100" s="4"/>
      <c r="M100" s="4"/>
      <c r="N100" s="4"/>
      <c r="O100" s="10" t="str">
        <f>IF(HPCALCS2!B99=0,"",IF(ISERROR(FIND("Slave",C100))=TRUE,IF(ISERROR(FIND("Vanline",C100))=FALSE,IF(HPCALCS2!AA99&lt;5,5,HPCALCS2!AA99),HPCALCS2!AA99),0))</f>
        <v/>
      </c>
      <c r="P100" s="10"/>
      <c r="Q100" s="11" t="str">
        <f>IF(HPCALCS2!B99=0,"",HPCALCS2!AB99)</f>
        <v/>
      </c>
      <c r="R100" s="10"/>
      <c r="S100" s="12"/>
      <c r="T100" s="53"/>
      <c r="U100" s="15"/>
      <c r="V100" s="15"/>
      <c r="W100" s="15"/>
      <c r="X100" s="15"/>
      <c r="Y100" s="16"/>
    </row>
    <row r="101" spans="2:25" ht="11.5">
      <c r="B101" s="3" t="s">
        <v>1855</v>
      </c>
      <c r="C101" s="3"/>
      <c r="E101" s="53"/>
      <c r="F101" s="6"/>
      <c r="G101" s="12"/>
      <c r="H101" s="9"/>
      <c r="I101" s="9"/>
      <c r="J101" s="9"/>
      <c r="K101" s="4"/>
      <c r="L101" s="4"/>
      <c r="M101" s="4"/>
      <c r="N101" s="4"/>
      <c r="O101" s="10" t="str">
        <f>IF(HPCALCS2!B100=0,"",IF(ISERROR(FIND("Slave",C101))=TRUE,IF(ISERROR(FIND("Vanline",C101))=FALSE,IF(HPCALCS2!AA100&lt;5,5,HPCALCS2!AA100),HPCALCS2!AA100),0))</f>
        <v/>
      </c>
      <c r="P101" s="10"/>
      <c r="Q101" s="11" t="str">
        <f>IF(HPCALCS2!B100=0,"",HPCALCS2!AB100)</f>
        <v/>
      </c>
      <c r="R101" s="10"/>
      <c r="S101" s="12"/>
      <c r="T101" s="53"/>
      <c r="U101" s="15"/>
      <c r="V101" s="15"/>
      <c r="W101" s="15"/>
      <c r="X101" s="15"/>
      <c r="Y101" s="16"/>
    </row>
    <row r="102" spans="2:25" ht="11.5">
      <c r="B102" s="3" t="s">
        <v>1856</v>
      </c>
      <c r="C102" s="3"/>
      <c r="E102" s="53"/>
      <c r="F102" s="6"/>
      <c r="G102" s="12"/>
      <c r="H102" s="9"/>
      <c r="I102" s="9"/>
      <c r="J102" s="9"/>
      <c r="K102" s="4"/>
      <c r="L102" s="4"/>
      <c r="M102" s="4"/>
      <c r="N102" s="4"/>
      <c r="O102" s="10" t="str">
        <f>IF(HPCALCS2!B101=0,"",IF(ISERROR(FIND("Slave",C102))=TRUE,IF(ISERROR(FIND("Vanline",C102))=FALSE,IF(HPCALCS2!AA101&lt;5,5,HPCALCS2!AA101),HPCALCS2!AA101),0))</f>
        <v/>
      </c>
      <c r="P102" s="10"/>
      <c r="Q102" s="11" t="str">
        <f>IF(HPCALCS2!B101=0,"",HPCALCS2!AB101)</f>
        <v/>
      </c>
      <c r="R102" s="10"/>
      <c r="S102" s="12"/>
      <c r="T102" s="53"/>
      <c r="U102" s="15"/>
      <c r="V102" s="15"/>
      <c r="W102" s="15"/>
      <c r="X102" s="15"/>
      <c r="Y102" s="16"/>
    </row>
    <row r="103" spans="2:25" ht="11.5">
      <c r="B103" s="3" t="s">
        <v>1857</v>
      </c>
      <c r="C103" s="3"/>
      <c r="E103" s="53"/>
      <c r="F103" s="6"/>
      <c r="G103" s="12"/>
      <c r="H103" s="9"/>
      <c r="I103" s="9"/>
      <c r="J103" s="9"/>
      <c r="K103" s="4"/>
      <c r="L103" s="4"/>
      <c r="M103" s="4"/>
      <c r="N103" s="4"/>
      <c r="O103" s="10" t="str">
        <f>IF(HPCALCS2!B102=0,"",IF(ISERROR(FIND("Slave",C103))=TRUE,IF(ISERROR(FIND("Vanline",C103))=FALSE,IF(HPCALCS2!AA102&lt;5,5,HPCALCS2!AA102),HPCALCS2!AA102),0))</f>
        <v/>
      </c>
      <c r="P103" s="10"/>
      <c r="Q103" s="11" t="str">
        <f>IF(HPCALCS2!B102=0,"",HPCALCS2!AB102)</f>
        <v/>
      </c>
      <c r="R103" s="10"/>
      <c r="S103" s="12"/>
      <c r="T103" s="53"/>
      <c r="U103" s="15"/>
      <c r="V103" s="15"/>
      <c r="W103" s="15"/>
      <c r="X103" s="15"/>
      <c r="Y103" s="16"/>
    </row>
    <row r="104" spans="2:25" ht="11.5">
      <c r="B104" s="3" t="s">
        <v>1858</v>
      </c>
      <c r="C104" s="3"/>
      <c r="E104" s="53"/>
      <c r="F104" s="6"/>
      <c r="G104" s="12"/>
      <c r="H104" s="9"/>
      <c r="I104" s="9"/>
      <c r="J104" s="9"/>
      <c r="K104" s="4"/>
      <c r="L104" s="4"/>
      <c r="M104" s="4"/>
      <c r="N104" s="4"/>
      <c r="O104" s="10" t="str">
        <f>IF(HPCALCS2!B103=0,"",IF(ISERROR(FIND("Slave",C104))=TRUE,IF(ISERROR(FIND("Vanline",C104))=FALSE,IF(HPCALCS2!AA103&lt;5,5,HPCALCS2!AA103),HPCALCS2!AA103),0))</f>
        <v/>
      </c>
      <c r="P104" s="10"/>
      <c r="Q104" s="11" t="str">
        <f>IF(HPCALCS2!B103=0,"",HPCALCS2!AB103)</f>
        <v/>
      </c>
      <c r="R104" s="10"/>
      <c r="S104" s="12"/>
      <c r="T104" s="53"/>
      <c r="U104" s="15"/>
      <c r="V104" s="15"/>
      <c r="W104" s="15"/>
      <c r="X104" s="15"/>
      <c r="Y104" s="16"/>
    </row>
    <row r="105" spans="2:25" ht="11.5">
      <c r="B105" s="3" t="s">
        <v>1859</v>
      </c>
      <c r="C105" s="3"/>
      <c r="E105" s="53"/>
      <c r="F105" s="6"/>
      <c r="G105" s="12"/>
      <c r="H105" s="9"/>
      <c r="I105" s="9"/>
      <c r="J105" s="9"/>
      <c r="K105" s="4"/>
      <c r="L105" s="4"/>
      <c r="M105" s="4"/>
      <c r="N105" s="4"/>
      <c r="O105" s="10" t="str">
        <f>IF(HPCALCS2!B104=0,"",IF(ISERROR(FIND("Slave",C105))=TRUE,IF(ISERROR(FIND("Vanline",C105))=FALSE,IF(HPCALCS2!AA104&lt;5,5,HPCALCS2!AA104),HPCALCS2!AA104),0))</f>
        <v/>
      </c>
      <c r="P105" s="10"/>
      <c r="Q105" s="11" t="str">
        <f>IF(HPCALCS2!B104=0,"",HPCALCS2!AB104)</f>
        <v/>
      </c>
      <c r="R105" s="10"/>
      <c r="S105" s="12"/>
      <c r="T105" s="53"/>
      <c r="U105" s="15"/>
      <c r="V105" s="15"/>
      <c r="W105" s="15"/>
      <c r="X105" s="15"/>
      <c r="Y105" s="16"/>
    </row>
    <row r="106" spans="2:25" ht="11.5">
      <c r="B106" s="3" t="s">
        <v>1860</v>
      </c>
      <c r="C106" s="3"/>
      <c r="E106" s="53"/>
      <c r="F106" s="6"/>
      <c r="G106" s="12"/>
      <c r="H106" s="9"/>
      <c r="I106" s="9"/>
      <c r="J106" s="9"/>
      <c r="K106" s="4"/>
      <c r="L106" s="4"/>
      <c r="M106" s="4"/>
      <c r="N106" s="4"/>
      <c r="O106" s="10" t="str">
        <f>IF(HPCALCS2!B105=0,"",IF(ISERROR(FIND("Slave",C106))=TRUE,IF(ISERROR(FIND("Vanline",C106))=FALSE,IF(HPCALCS2!AA105&lt;5,5,HPCALCS2!AA105),HPCALCS2!AA105),0))</f>
        <v/>
      </c>
      <c r="P106" s="10"/>
      <c r="Q106" s="11" t="str">
        <f>IF(HPCALCS2!B105=0,"",HPCALCS2!AB105)</f>
        <v/>
      </c>
      <c r="R106" s="10"/>
      <c r="S106" s="12"/>
      <c r="T106" s="53"/>
      <c r="U106" s="15"/>
      <c r="V106" s="15"/>
      <c r="W106" s="15"/>
      <c r="X106" s="15"/>
      <c r="Y106" s="16"/>
    </row>
    <row r="107" spans="2:25" ht="11.5">
      <c r="B107" s="3" t="s">
        <v>1861</v>
      </c>
      <c r="C107" s="3"/>
      <c r="E107" s="53"/>
      <c r="F107" s="6"/>
      <c r="G107" s="12"/>
      <c r="H107" s="9"/>
      <c r="I107" s="9"/>
      <c r="J107" s="9"/>
      <c r="K107" s="4"/>
      <c r="L107" s="4"/>
      <c r="M107" s="4"/>
      <c r="N107" s="4"/>
      <c r="O107" s="10" t="str">
        <f>IF(HPCALCS2!B106=0,"",IF(ISERROR(FIND("Slave",C107))=TRUE,IF(ISERROR(FIND("Vanline",C107))=FALSE,IF(HPCALCS2!AA106&lt;5,5,HPCALCS2!AA106),HPCALCS2!AA106),0))</f>
        <v/>
      </c>
      <c r="P107" s="10"/>
      <c r="Q107" s="11" t="str">
        <f>IF(HPCALCS2!B106=0,"",HPCALCS2!AB106)</f>
        <v/>
      </c>
      <c r="R107" s="10"/>
      <c r="S107" s="12"/>
      <c r="T107" s="53"/>
      <c r="U107" s="15"/>
      <c r="V107" s="15"/>
      <c r="W107" s="15"/>
      <c r="X107" s="15"/>
      <c r="Y107" s="16"/>
    </row>
    <row r="108" spans="2:25" ht="11.5">
      <c r="B108" s="3" t="s">
        <v>1862</v>
      </c>
      <c r="C108" s="3"/>
      <c r="E108" s="53"/>
      <c r="F108" s="6"/>
      <c r="G108" s="12"/>
      <c r="H108" s="9"/>
      <c r="I108" s="9"/>
      <c r="J108" s="9"/>
      <c r="K108" s="4"/>
      <c r="L108" s="4"/>
      <c r="M108" s="4"/>
      <c r="N108" s="4"/>
      <c r="O108" s="10" t="str">
        <f>IF(HPCALCS2!B107=0,"",IF(ISERROR(FIND("Slave",C108))=TRUE,IF(ISERROR(FIND("Vanline",C108))=FALSE,IF(HPCALCS2!AA107&lt;5,5,HPCALCS2!AA107),HPCALCS2!AA107),0))</f>
        <v/>
      </c>
      <c r="P108" s="10"/>
      <c r="Q108" s="11" t="str">
        <f>IF(HPCALCS2!B107=0,"",HPCALCS2!AB107)</f>
        <v/>
      </c>
      <c r="R108" s="10"/>
      <c r="S108" s="12"/>
      <c r="T108" s="53"/>
      <c r="U108" s="15"/>
      <c r="V108" s="15"/>
      <c r="W108" s="15"/>
      <c r="X108" s="15"/>
      <c r="Y108" s="16"/>
    </row>
    <row r="109" spans="2:25" ht="11.5">
      <c r="B109" s="3" t="s">
        <v>1863</v>
      </c>
      <c r="C109" s="3"/>
      <c r="E109" s="53"/>
      <c r="F109" s="6"/>
      <c r="G109" s="12"/>
      <c r="H109" s="9"/>
      <c r="I109" s="9"/>
      <c r="J109" s="9"/>
      <c r="K109" s="4"/>
      <c r="L109" s="4"/>
      <c r="M109" s="4"/>
      <c r="N109" s="4"/>
      <c r="O109" s="10" t="str">
        <f>IF(HPCALCS2!B108=0,"",IF(ISERROR(FIND("Slave",C109))=TRUE,IF(ISERROR(FIND("Vanline",C109))=FALSE,IF(HPCALCS2!AA108&lt;5,5,HPCALCS2!AA108),HPCALCS2!AA108),0))</f>
        <v/>
      </c>
      <c r="P109" s="10"/>
      <c r="Q109" s="11" t="str">
        <f>IF(HPCALCS2!B108=0,"",HPCALCS2!AB108)</f>
        <v/>
      </c>
      <c r="R109" s="10"/>
      <c r="S109" s="12"/>
      <c r="T109" s="53"/>
      <c r="U109" s="15"/>
      <c r="V109" s="15"/>
      <c r="W109" s="15"/>
      <c r="X109" s="15"/>
      <c r="Y109" s="16"/>
    </row>
    <row r="110" spans="2:25" ht="11.5">
      <c r="B110" s="3" t="s">
        <v>1864</v>
      </c>
      <c r="C110" s="3"/>
      <c r="E110" s="53"/>
      <c r="F110" s="6"/>
      <c r="G110" s="12"/>
      <c r="H110" s="9"/>
      <c r="I110" s="9"/>
      <c r="J110" s="9"/>
      <c r="K110" s="4"/>
      <c r="L110" s="4"/>
      <c r="M110" s="4"/>
      <c r="N110" s="4"/>
      <c r="O110" s="10" t="str">
        <f>IF(HPCALCS2!B109=0,"",IF(ISERROR(FIND("Slave",C110))=TRUE,IF(ISERROR(FIND("Vanline",C110))=FALSE,IF(HPCALCS2!AA109&lt;5,5,HPCALCS2!AA109),HPCALCS2!AA109),0))</f>
        <v/>
      </c>
      <c r="P110" s="10"/>
      <c r="Q110" s="11" t="str">
        <f>IF(HPCALCS2!B109=0,"",HPCALCS2!AB109)</f>
        <v/>
      </c>
      <c r="R110" s="10"/>
      <c r="S110" s="12"/>
      <c r="T110" s="53"/>
      <c r="U110" s="15"/>
      <c r="V110" s="15"/>
      <c r="W110" s="15"/>
      <c r="X110" s="15"/>
      <c r="Y110" s="16"/>
    </row>
    <row r="111" spans="2:25" ht="11.5">
      <c r="B111" s="3" t="s">
        <v>1865</v>
      </c>
      <c r="C111" s="3"/>
      <c r="E111" s="53"/>
      <c r="F111" s="6"/>
      <c r="G111" s="12"/>
      <c r="H111" s="9"/>
      <c r="I111" s="9"/>
      <c r="J111" s="9"/>
      <c r="K111" s="4"/>
      <c r="L111" s="4"/>
      <c r="M111" s="4"/>
      <c r="N111" s="4"/>
      <c r="O111" s="10" t="str">
        <f>IF(HPCALCS2!B110=0,"",IF(ISERROR(FIND("Slave",C111))=TRUE,IF(ISERROR(FIND("Vanline",C111))=FALSE,IF(HPCALCS2!AA110&lt;5,5,HPCALCS2!AA110),HPCALCS2!AA110),0))</f>
        <v/>
      </c>
      <c r="P111" s="10"/>
      <c r="Q111" s="11" t="str">
        <f>IF(HPCALCS2!B110=0,"",HPCALCS2!AB110)</f>
        <v/>
      </c>
      <c r="R111" s="10"/>
      <c r="S111" s="12"/>
      <c r="T111" s="53"/>
      <c r="U111" s="15"/>
      <c r="V111" s="15"/>
      <c r="W111" s="15"/>
      <c r="X111" s="15"/>
      <c r="Y111" s="16"/>
    </row>
    <row r="112" spans="2:25" ht="11.5">
      <c r="B112" s="3" t="s">
        <v>1866</v>
      </c>
      <c r="C112" s="3"/>
      <c r="E112" s="53"/>
      <c r="F112" s="6"/>
      <c r="G112" s="12"/>
      <c r="H112" s="9"/>
      <c r="I112" s="9"/>
      <c r="J112" s="9"/>
      <c r="K112" s="4"/>
      <c r="L112" s="4"/>
      <c r="M112" s="4"/>
      <c r="N112" s="4"/>
      <c r="O112" s="10" t="str">
        <f>IF(HPCALCS2!B111=0,"",IF(ISERROR(FIND("Slave",C112))=TRUE,IF(ISERROR(FIND("Vanline",C112))=FALSE,IF(HPCALCS2!AA111&lt;5,5,HPCALCS2!AA111),HPCALCS2!AA111),0))</f>
        <v/>
      </c>
      <c r="P112" s="10"/>
      <c r="Q112" s="11" t="str">
        <f>IF(HPCALCS2!B111=0,"",HPCALCS2!AB111)</f>
        <v/>
      </c>
      <c r="R112" s="10"/>
      <c r="S112" s="12"/>
      <c r="T112" s="53"/>
      <c r="U112" s="15"/>
      <c r="V112" s="15"/>
      <c r="W112" s="15"/>
      <c r="X112" s="15"/>
      <c r="Y112" s="16"/>
    </row>
    <row r="113" spans="2:25" ht="11.5">
      <c r="B113" s="3" t="s">
        <v>1867</v>
      </c>
      <c r="C113" s="3"/>
      <c r="E113" s="53"/>
      <c r="F113" s="6"/>
      <c r="G113" s="12"/>
      <c r="H113" s="9"/>
      <c r="I113" s="9"/>
      <c r="J113" s="9"/>
      <c r="K113" s="4"/>
      <c r="L113" s="4"/>
      <c r="M113" s="4"/>
      <c r="N113" s="4"/>
      <c r="O113" s="10" t="str">
        <f>IF(HPCALCS2!B112=0,"",IF(ISERROR(FIND("Slave",C113))=TRUE,IF(ISERROR(FIND("Vanline",C113))=FALSE,IF(HPCALCS2!AA112&lt;5,5,HPCALCS2!AA112),HPCALCS2!AA112),0))</f>
        <v/>
      </c>
      <c r="P113" s="10"/>
      <c r="Q113" s="11" t="str">
        <f>IF(HPCALCS2!B112=0,"",HPCALCS2!AB112)</f>
        <v/>
      </c>
      <c r="R113" s="10"/>
      <c r="S113" s="12"/>
      <c r="T113" s="53"/>
      <c r="U113" s="15"/>
      <c r="V113" s="15"/>
      <c r="W113" s="15"/>
      <c r="X113" s="15"/>
      <c r="Y113" s="16"/>
    </row>
    <row r="114" spans="2:25" ht="11.5">
      <c r="B114" s="3" t="s">
        <v>1868</v>
      </c>
      <c r="C114" s="3"/>
      <c r="E114" s="53"/>
      <c r="F114" s="6"/>
      <c r="G114" s="12"/>
      <c r="H114" s="9"/>
      <c r="I114" s="9"/>
      <c r="J114" s="9"/>
      <c r="K114" s="4"/>
      <c r="L114" s="4"/>
      <c r="M114" s="4"/>
      <c r="N114" s="4"/>
      <c r="O114" s="10" t="str">
        <f>IF(HPCALCS2!B113=0,"",IF(ISERROR(FIND("Slave",C114))=TRUE,IF(ISERROR(FIND("Vanline",C114))=FALSE,IF(HPCALCS2!AA113&lt;5,5,HPCALCS2!AA113),HPCALCS2!AA113),0))</f>
        <v/>
      </c>
      <c r="P114" s="10"/>
      <c r="Q114" s="11" t="str">
        <f>IF(HPCALCS2!B113=0,"",HPCALCS2!AB113)</f>
        <v/>
      </c>
      <c r="R114" s="10"/>
      <c r="S114" s="12"/>
      <c r="T114" s="53"/>
      <c r="U114" s="15"/>
      <c r="V114" s="15"/>
      <c r="W114" s="15"/>
      <c r="X114" s="15"/>
      <c r="Y114" s="16"/>
    </row>
    <row r="115" spans="2:25" ht="11.5">
      <c r="B115" s="3" t="s">
        <v>1869</v>
      </c>
      <c r="C115" s="3"/>
      <c r="E115" s="53"/>
      <c r="F115" s="6"/>
      <c r="G115" s="12"/>
      <c r="H115" s="9"/>
      <c r="I115" s="9"/>
      <c r="J115" s="9"/>
      <c r="K115" s="4"/>
      <c r="L115" s="4"/>
      <c r="M115" s="4"/>
      <c r="N115" s="4"/>
      <c r="O115" s="10" t="str">
        <f>IF(HPCALCS2!B114=0,"",IF(ISERROR(FIND("Slave",C115))=TRUE,IF(ISERROR(FIND("Vanline",C115))=FALSE,IF(HPCALCS2!AA114&lt;5,5,HPCALCS2!AA114),HPCALCS2!AA114),0))</f>
        <v/>
      </c>
      <c r="P115" s="10"/>
      <c r="Q115" s="11" t="str">
        <f>IF(HPCALCS2!B114=0,"",HPCALCS2!AB114)</f>
        <v/>
      </c>
      <c r="R115" s="10"/>
      <c r="S115" s="12"/>
      <c r="T115" s="53"/>
      <c r="U115" s="15"/>
      <c r="V115" s="15"/>
      <c r="W115" s="15"/>
      <c r="X115" s="15"/>
      <c r="Y115" s="16"/>
    </row>
    <row r="116" spans="2:25" ht="11.5">
      <c r="B116" s="3" t="s">
        <v>1870</v>
      </c>
      <c r="C116" s="3"/>
      <c r="E116" s="53"/>
      <c r="F116" s="6"/>
      <c r="G116" s="12"/>
      <c r="H116" s="9"/>
      <c r="I116" s="9"/>
      <c r="J116" s="9"/>
      <c r="K116" s="4"/>
      <c r="L116" s="4"/>
      <c r="M116" s="4"/>
      <c r="N116" s="4"/>
      <c r="O116" s="10" t="str">
        <f>IF(HPCALCS2!B115=0,"",IF(ISERROR(FIND("Slave",C116))=TRUE,IF(ISERROR(FIND("Vanline",C116))=FALSE,IF(HPCALCS2!AA115&lt;5,5,HPCALCS2!AA115),HPCALCS2!AA115),0))</f>
        <v/>
      </c>
      <c r="P116" s="10"/>
      <c r="Q116" s="11" t="str">
        <f>IF(HPCALCS2!B115=0,"",HPCALCS2!AB115)</f>
        <v/>
      </c>
      <c r="R116" s="10"/>
      <c r="S116" s="12"/>
      <c r="T116" s="53"/>
      <c r="U116" s="15"/>
      <c r="V116" s="15"/>
      <c r="W116" s="15"/>
      <c r="X116" s="15"/>
      <c r="Y116" s="16"/>
    </row>
    <row r="117" spans="2:25" ht="11.5">
      <c r="B117" s="3" t="s">
        <v>1871</v>
      </c>
      <c r="C117" s="3"/>
      <c r="E117" s="53"/>
      <c r="F117" s="6"/>
      <c r="G117" s="12"/>
      <c r="H117" s="9"/>
      <c r="I117" s="9"/>
      <c r="J117" s="9"/>
      <c r="K117" s="4"/>
      <c r="L117" s="4"/>
      <c r="M117" s="4"/>
      <c r="N117" s="4"/>
      <c r="O117" s="10" t="str">
        <f>IF(HPCALCS2!B116=0,"",IF(ISERROR(FIND("Slave",C117))=TRUE,IF(ISERROR(FIND("Vanline",C117))=FALSE,IF(HPCALCS2!AA116&lt;5,5,HPCALCS2!AA116),HPCALCS2!AA116),0))</f>
        <v/>
      </c>
      <c r="P117" s="10"/>
      <c r="Q117" s="11" t="str">
        <f>IF(HPCALCS2!B116=0,"",HPCALCS2!AB116)</f>
        <v/>
      </c>
      <c r="R117" s="10"/>
      <c r="S117" s="12"/>
      <c r="T117" s="53"/>
      <c r="U117" s="15"/>
      <c r="V117" s="15"/>
      <c r="W117" s="15"/>
      <c r="X117" s="15"/>
      <c r="Y117" s="16"/>
    </row>
    <row r="118" spans="2:25" ht="11.5">
      <c r="B118" s="3" t="s">
        <v>1872</v>
      </c>
      <c r="C118" s="3"/>
      <c r="E118" s="53"/>
      <c r="F118" s="6"/>
      <c r="G118" s="12"/>
      <c r="H118" s="9"/>
      <c r="I118" s="9"/>
      <c r="J118" s="9"/>
      <c r="K118" s="4"/>
      <c r="L118" s="4"/>
      <c r="M118" s="4"/>
      <c r="N118" s="4"/>
      <c r="O118" s="10" t="str">
        <f>IF(HPCALCS2!B117=0,"",IF(ISERROR(FIND("Slave",C118))=TRUE,IF(ISERROR(FIND("Vanline",C118))=FALSE,IF(HPCALCS2!AA117&lt;5,5,HPCALCS2!AA117),HPCALCS2!AA117),0))</f>
        <v/>
      </c>
      <c r="P118" s="10"/>
      <c r="Q118" s="11" t="str">
        <f>IF(HPCALCS2!B117=0,"",HPCALCS2!AB117)</f>
        <v/>
      </c>
      <c r="R118" s="10"/>
      <c r="S118" s="12"/>
      <c r="T118" s="53"/>
      <c r="U118" s="15"/>
      <c r="V118" s="15"/>
      <c r="W118" s="15"/>
      <c r="X118" s="15"/>
      <c r="Y118" s="16"/>
    </row>
    <row r="119" spans="2:25" ht="11.5">
      <c r="B119" s="3" t="s">
        <v>1873</v>
      </c>
      <c r="C119" s="3"/>
      <c r="E119" s="53"/>
      <c r="F119" s="6"/>
      <c r="G119" s="12"/>
      <c r="H119" s="9"/>
      <c r="I119" s="9"/>
      <c r="J119" s="9"/>
      <c r="K119" s="4"/>
      <c r="L119" s="4"/>
      <c r="M119" s="4"/>
      <c r="N119" s="4"/>
      <c r="O119" s="10" t="str">
        <f>IF(HPCALCS2!B118=0,"",IF(ISERROR(FIND("Slave",C119))=TRUE,IF(ISERROR(FIND("Vanline",C119))=FALSE,IF(HPCALCS2!AA118&lt;5,5,HPCALCS2!AA118),HPCALCS2!AA118),0))</f>
        <v/>
      </c>
      <c r="P119" s="10"/>
      <c r="Q119" s="11" t="str">
        <f>IF(HPCALCS2!B118=0,"",HPCALCS2!AB118)</f>
        <v/>
      </c>
      <c r="R119" s="10"/>
      <c r="S119" s="12"/>
      <c r="T119" s="53"/>
      <c r="U119" s="15"/>
      <c r="V119" s="15"/>
      <c r="W119" s="15"/>
      <c r="X119" s="15"/>
      <c r="Y119" s="16"/>
    </row>
    <row r="120" spans="2:25" ht="11.5">
      <c r="B120" s="3" t="s">
        <v>1874</v>
      </c>
      <c r="C120" s="3"/>
      <c r="E120" s="53"/>
      <c r="F120" s="6"/>
      <c r="G120" s="12"/>
      <c r="H120" s="9"/>
      <c r="I120" s="9"/>
      <c r="J120" s="9"/>
      <c r="K120" s="4"/>
      <c r="L120" s="4"/>
      <c r="M120" s="4"/>
      <c r="N120" s="4"/>
      <c r="O120" s="10" t="str">
        <f>IF(HPCALCS2!B119=0,"",IF(ISERROR(FIND("Slave",C120))=TRUE,IF(ISERROR(FIND("Vanline",C120))=FALSE,IF(HPCALCS2!AA119&lt;5,5,HPCALCS2!AA119),HPCALCS2!AA119),0))</f>
        <v/>
      </c>
      <c r="P120" s="10"/>
      <c r="Q120" s="11" t="str">
        <f>IF(HPCALCS2!B119=0,"",HPCALCS2!AB119)</f>
        <v/>
      </c>
      <c r="R120" s="10"/>
      <c r="S120" s="12"/>
      <c r="T120" s="53"/>
      <c r="U120" s="15"/>
      <c r="V120" s="15"/>
      <c r="W120" s="15"/>
      <c r="X120" s="15"/>
      <c r="Y120" s="16"/>
    </row>
    <row r="121" spans="2:25" ht="11.5">
      <c r="B121" s="3" t="s">
        <v>1875</v>
      </c>
      <c r="C121" s="3"/>
      <c r="E121" s="53"/>
      <c r="F121" s="6"/>
      <c r="G121" s="12"/>
      <c r="H121" s="9"/>
      <c r="I121" s="9"/>
      <c r="J121" s="9"/>
      <c r="K121" s="4"/>
      <c r="L121" s="4"/>
      <c r="M121" s="4"/>
      <c r="N121" s="4"/>
      <c r="O121" s="10" t="str">
        <f>IF(HPCALCS2!B120=0,"",IF(ISERROR(FIND("Slave",C121))=TRUE,IF(ISERROR(FIND("Vanline",C121))=FALSE,IF(HPCALCS2!AA120&lt;5,5,HPCALCS2!AA120),HPCALCS2!AA120),0))</f>
        <v/>
      </c>
      <c r="P121" s="10"/>
      <c r="Q121" s="11" t="str">
        <f>IF(HPCALCS2!B120=0,"",HPCALCS2!AB120)</f>
        <v/>
      </c>
      <c r="R121" s="10"/>
      <c r="S121" s="12"/>
      <c r="T121" s="53"/>
      <c r="U121" s="15"/>
      <c r="V121" s="15"/>
      <c r="W121" s="15"/>
      <c r="X121" s="15"/>
      <c r="Y121" s="16"/>
    </row>
    <row r="122" spans="2:25" ht="11.5">
      <c r="B122" s="3" t="s">
        <v>1876</v>
      </c>
      <c r="C122" s="3"/>
      <c r="E122" s="53"/>
      <c r="F122" s="6"/>
      <c r="G122" s="12"/>
      <c r="H122" s="9"/>
      <c r="I122" s="9"/>
      <c r="J122" s="9"/>
      <c r="K122" s="4"/>
      <c r="L122" s="4"/>
      <c r="M122" s="4"/>
      <c r="N122" s="4"/>
      <c r="O122" s="10" t="str">
        <f>IF(HPCALCS2!B121=0,"",IF(ISERROR(FIND("Slave",C122))=TRUE,IF(ISERROR(FIND("Vanline",C122))=FALSE,IF(HPCALCS2!AA121&lt;5,5,HPCALCS2!AA121),HPCALCS2!AA121),0))</f>
        <v/>
      </c>
      <c r="P122" s="10"/>
      <c r="Q122" s="11" t="str">
        <f>IF(HPCALCS2!B121=0,"",HPCALCS2!AB121)</f>
        <v/>
      </c>
      <c r="R122" s="10"/>
      <c r="S122" s="12"/>
      <c r="T122" s="53"/>
      <c r="U122" s="15"/>
      <c r="V122" s="15"/>
      <c r="W122" s="15"/>
      <c r="X122" s="15"/>
      <c r="Y122" s="16"/>
    </row>
    <row r="123" spans="2:25" ht="11.5">
      <c r="B123" s="3" t="s">
        <v>1877</v>
      </c>
      <c r="C123" s="3"/>
      <c r="E123" s="53"/>
      <c r="F123" s="6"/>
      <c r="G123" s="12"/>
      <c r="H123" s="9"/>
      <c r="I123" s="9"/>
      <c r="J123" s="9"/>
      <c r="K123" s="4"/>
      <c r="L123" s="4"/>
      <c r="M123" s="4"/>
      <c r="N123" s="4"/>
      <c r="O123" s="10" t="str">
        <f>IF(HPCALCS2!B122=0,"",IF(ISERROR(FIND("Slave",C123))=TRUE,IF(ISERROR(FIND("Vanline",C123))=FALSE,IF(HPCALCS2!AA122&lt;5,5,HPCALCS2!AA122),HPCALCS2!AA122),0))</f>
        <v/>
      </c>
      <c r="P123" s="10"/>
      <c r="Q123" s="11" t="str">
        <f>IF(HPCALCS2!B122=0,"",HPCALCS2!AB122)</f>
        <v/>
      </c>
      <c r="R123" s="10"/>
      <c r="S123" s="12"/>
      <c r="T123" s="53"/>
      <c r="U123" s="15"/>
      <c r="V123" s="15"/>
      <c r="W123" s="15"/>
      <c r="X123" s="15"/>
      <c r="Y123" s="16"/>
    </row>
    <row r="124" spans="2:25" ht="11.5">
      <c r="B124" s="3" t="s">
        <v>1878</v>
      </c>
      <c r="C124" s="3"/>
      <c r="E124" s="53"/>
      <c r="F124" s="6"/>
      <c r="G124" s="12"/>
      <c r="H124" s="9"/>
      <c r="I124" s="9"/>
      <c r="J124" s="9"/>
      <c r="K124" s="4"/>
      <c r="L124" s="4"/>
      <c r="M124" s="4"/>
      <c r="N124" s="4"/>
      <c r="O124" s="10" t="str">
        <f>IF(HPCALCS2!B123=0,"",IF(ISERROR(FIND("Slave",C124))=TRUE,IF(ISERROR(FIND("Vanline",C124))=FALSE,IF(HPCALCS2!AA123&lt;5,5,HPCALCS2!AA123),HPCALCS2!AA123),0))</f>
        <v/>
      </c>
      <c r="P124" s="10"/>
      <c r="Q124" s="11" t="str">
        <f>IF(HPCALCS2!B123=0,"",HPCALCS2!AB123)</f>
        <v/>
      </c>
      <c r="R124" s="10"/>
      <c r="S124" s="12"/>
      <c r="T124" s="53"/>
      <c r="U124" s="15"/>
      <c r="V124" s="15"/>
      <c r="W124" s="15"/>
      <c r="X124" s="15"/>
      <c r="Y124" s="16"/>
    </row>
    <row r="125" spans="2:25" ht="11.5">
      <c r="B125" s="3" t="s">
        <v>1879</v>
      </c>
      <c r="C125" s="3"/>
      <c r="E125" s="53"/>
      <c r="F125" s="6"/>
      <c r="G125" s="12"/>
      <c r="H125" s="9"/>
      <c r="I125" s="9"/>
      <c r="J125" s="9"/>
      <c r="K125" s="4"/>
      <c r="L125" s="4"/>
      <c r="M125" s="4"/>
      <c r="N125" s="4"/>
      <c r="O125" s="10" t="str">
        <f>IF(HPCALCS2!B124=0,"",IF(ISERROR(FIND("Slave",C125))=TRUE,IF(ISERROR(FIND("Vanline",C125))=FALSE,IF(HPCALCS2!AA124&lt;5,5,HPCALCS2!AA124),HPCALCS2!AA124),0))</f>
        <v/>
      </c>
      <c r="P125" s="10"/>
      <c r="Q125" s="11" t="str">
        <f>IF(HPCALCS2!B124=0,"",HPCALCS2!AB124)</f>
        <v/>
      </c>
      <c r="R125" s="10"/>
      <c r="S125" s="12"/>
      <c r="T125" s="53"/>
      <c r="U125" s="15"/>
      <c r="V125" s="15"/>
      <c r="W125" s="15"/>
      <c r="X125" s="15"/>
      <c r="Y125" s="16"/>
    </row>
    <row r="126" spans="2:25" ht="11.5">
      <c r="B126" s="3" t="s">
        <v>1880</v>
      </c>
      <c r="C126" s="3"/>
      <c r="E126" s="53"/>
      <c r="F126" s="6"/>
      <c r="G126" s="12"/>
      <c r="H126" s="9"/>
      <c r="I126" s="9"/>
      <c r="J126" s="9"/>
      <c r="K126" s="4"/>
      <c r="L126" s="4"/>
      <c r="M126" s="4"/>
      <c r="N126" s="4"/>
      <c r="O126" s="10" t="str">
        <f>IF(HPCALCS2!B125=0,"",IF(ISERROR(FIND("Slave",C126))=TRUE,IF(ISERROR(FIND("Vanline",C126))=FALSE,IF(HPCALCS2!AA125&lt;5,5,HPCALCS2!AA125),HPCALCS2!AA125),0))</f>
        <v/>
      </c>
      <c r="P126" s="10"/>
      <c r="Q126" s="11" t="str">
        <f>IF(HPCALCS2!B125=0,"",HPCALCS2!AB125)</f>
        <v/>
      </c>
      <c r="R126" s="10"/>
      <c r="S126" s="12"/>
      <c r="T126" s="53"/>
      <c r="U126" s="15"/>
      <c r="V126" s="15"/>
      <c r="W126" s="15"/>
      <c r="X126" s="15"/>
      <c r="Y126" s="16"/>
    </row>
    <row r="127" spans="2:25" ht="11.5">
      <c r="B127" s="3" t="s">
        <v>1881</v>
      </c>
      <c r="C127" s="3"/>
      <c r="E127" s="53"/>
      <c r="F127" s="6"/>
      <c r="G127" s="12"/>
      <c r="H127" s="9"/>
      <c r="I127" s="9"/>
      <c r="J127" s="9"/>
      <c r="K127" s="4"/>
      <c r="L127" s="4"/>
      <c r="M127" s="4"/>
      <c r="N127" s="4"/>
      <c r="O127" s="10" t="str">
        <f>IF(HPCALCS2!B126=0,"",IF(ISERROR(FIND("Slave",C127))=TRUE,IF(ISERROR(FIND("Vanline",C127))=FALSE,IF(HPCALCS2!AA126&lt;5,5,HPCALCS2!AA126),HPCALCS2!AA126),0))</f>
        <v/>
      </c>
      <c r="P127" s="10"/>
      <c r="Q127" s="11" t="str">
        <f>IF(HPCALCS2!B126=0,"",HPCALCS2!AB126)</f>
        <v/>
      </c>
      <c r="R127" s="10"/>
      <c r="S127" s="12"/>
      <c r="T127" s="53"/>
      <c r="U127" s="15"/>
      <c r="V127" s="15"/>
      <c r="W127" s="15"/>
      <c r="X127" s="15"/>
      <c r="Y127" s="16"/>
    </row>
    <row r="128" spans="2:25" ht="11.5">
      <c r="B128" s="3" t="s">
        <v>1882</v>
      </c>
      <c r="C128" s="3"/>
      <c r="E128" s="53"/>
      <c r="F128" s="6"/>
      <c r="G128" s="12"/>
      <c r="H128" s="9"/>
      <c r="I128" s="9"/>
      <c r="J128" s="9"/>
      <c r="K128" s="4"/>
      <c r="L128" s="4"/>
      <c r="M128" s="4"/>
      <c r="N128" s="4"/>
      <c r="O128" s="10" t="str">
        <f>IF(HPCALCS2!B127=0,"",IF(ISERROR(FIND("Slave",C128))=TRUE,IF(ISERROR(FIND("Vanline",C128))=FALSE,IF(HPCALCS2!AA127&lt;5,5,HPCALCS2!AA127),HPCALCS2!AA127),0))</f>
        <v/>
      </c>
      <c r="P128" s="10"/>
      <c r="Q128" s="11" t="str">
        <f>IF(HPCALCS2!B127=0,"",HPCALCS2!AB127)</f>
        <v/>
      </c>
      <c r="R128" s="10"/>
      <c r="S128" s="12"/>
      <c r="T128" s="53"/>
      <c r="U128" s="15"/>
      <c r="V128" s="15"/>
      <c r="W128" s="15"/>
      <c r="X128" s="15"/>
      <c r="Y128" s="16"/>
    </row>
    <row r="129" spans="2:25" ht="11.5">
      <c r="B129" s="3" t="s">
        <v>1883</v>
      </c>
      <c r="C129" s="3"/>
      <c r="E129" s="53"/>
      <c r="F129" s="6"/>
      <c r="G129" s="12"/>
      <c r="H129" s="9"/>
      <c r="I129" s="9"/>
      <c r="J129" s="9"/>
      <c r="K129" s="4"/>
      <c r="L129" s="4"/>
      <c r="M129" s="4"/>
      <c r="N129" s="4"/>
      <c r="O129" s="10" t="str">
        <f>IF(HPCALCS2!B128=0,"",IF(ISERROR(FIND("Slave",C129))=TRUE,IF(ISERROR(FIND("Vanline",C129))=FALSE,IF(HPCALCS2!AA128&lt;5,5,HPCALCS2!AA128),HPCALCS2!AA128),0))</f>
        <v/>
      </c>
      <c r="P129" s="10"/>
      <c r="Q129" s="11" t="str">
        <f>IF(HPCALCS2!B128=0,"",HPCALCS2!AB128)</f>
        <v/>
      </c>
      <c r="R129" s="10"/>
      <c r="S129" s="12"/>
      <c r="T129" s="53"/>
      <c r="U129" s="15"/>
      <c r="V129" s="15"/>
      <c r="W129" s="15"/>
      <c r="X129" s="15"/>
      <c r="Y129" s="16"/>
    </row>
    <row r="130" spans="2:25" ht="11.5">
      <c r="B130" s="3" t="s">
        <v>1884</v>
      </c>
      <c r="C130" s="3"/>
      <c r="E130" s="53"/>
      <c r="F130" s="6"/>
      <c r="G130" s="12"/>
      <c r="H130" s="9"/>
      <c r="I130" s="9"/>
      <c r="J130" s="9"/>
      <c r="K130" s="4"/>
      <c r="L130" s="4"/>
      <c r="M130" s="4"/>
      <c r="N130" s="4"/>
      <c r="O130" s="10" t="str">
        <f>IF(HPCALCS2!B129=0,"",IF(ISERROR(FIND("Slave",C130))=TRUE,IF(ISERROR(FIND("Vanline",C130))=FALSE,IF(HPCALCS2!AA129&lt;5,5,HPCALCS2!AA129),HPCALCS2!AA129),0))</f>
        <v/>
      </c>
      <c r="P130" s="10"/>
      <c r="Q130" s="11" t="str">
        <f>IF(HPCALCS2!B129=0,"",HPCALCS2!AB129)</f>
        <v/>
      </c>
      <c r="R130" s="10"/>
      <c r="S130" s="12"/>
      <c r="T130" s="53"/>
      <c r="U130" s="15"/>
      <c r="V130" s="15"/>
      <c r="W130" s="15"/>
      <c r="X130" s="15"/>
      <c r="Y130" s="16"/>
    </row>
    <row r="131" spans="2:25" ht="11.5">
      <c r="B131" s="3" t="s">
        <v>1885</v>
      </c>
      <c r="C131" s="3"/>
      <c r="E131" s="53"/>
      <c r="F131" s="6"/>
      <c r="G131" s="12"/>
      <c r="H131" s="9"/>
      <c r="I131" s="9"/>
      <c r="J131" s="9"/>
      <c r="K131" s="4"/>
      <c r="L131" s="4"/>
      <c r="M131" s="4"/>
      <c r="N131" s="4"/>
      <c r="O131" s="10" t="str">
        <f>IF(HPCALCS2!B130=0,"",IF(ISERROR(FIND("Slave",C131))=TRUE,IF(ISERROR(FIND("Vanline",C131))=FALSE,IF(HPCALCS2!AA130&lt;5,5,HPCALCS2!AA130),HPCALCS2!AA130),0))</f>
        <v/>
      </c>
      <c r="P131" s="10"/>
      <c r="Q131" s="11" t="str">
        <f>IF(HPCALCS2!B130=0,"",HPCALCS2!AB130)</f>
        <v/>
      </c>
      <c r="R131" s="10"/>
      <c r="S131" s="12"/>
      <c r="T131" s="53"/>
      <c r="U131" s="15"/>
      <c r="V131" s="15"/>
      <c r="W131" s="15"/>
      <c r="X131" s="15"/>
      <c r="Y131" s="16"/>
    </row>
    <row r="132" spans="2:25" ht="11.5">
      <c r="B132" s="3" t="s">
        <v>1886</v>
      </c>
      <c r="C132" s="3"/>
      <c r="E132" s="53"/>
      <c r="F132" s="6"/>
      <c r="G132" s="12"/>
      <c r="H132" s="9"/>
      <c r="I132" s="9"/>
      <c r="J132" s="9"/>
      <c r="K132" s="4"/>
      <c r="L132" s="4"/>
      <c r="M132" s="4"/>
      <c r="N132" s="4"/>
      <c r="O132" s="10" t="str">
        <f>IF(HPCALCS2!B131=0,"",IF(ISERROR(FIND("Slave",C132))=TRUE,IF(ISERROR(FIND("Vanline",C132))=FALSE,IF(HPCALCS2!AA131&lt;5,5,HPCALCS2!AA131),HPCALCS2!AA131),0))</f>
        <v/>
      </c>
      <c r="P132" s="10"/>
      <c r="Q132" s="11" t="str">
        <f>IF(HPCALCS2!B131=0,"",HPCALCS2!AB131)</f>
        <v/>
      </c>
      <c r="R132" s="10"/>
      <c r="S132" s="12"/>
      <c r="T132" s="53"/>
      <c r="U132" s="15"/>
      <c r="V132" s="15"/>
      <c r="W132" s="15"/>
      <c r="X132" s="15"/>
      <c r="Y132" s="16"/>
    </row>
    <row r="133" spans="2:25" ht="11.5">
      <c r="B133" s="3" t="s">
        <v>1887</v>
      </c>
      <c r="C133" s="3"/>
      <c r="E133" s="53"/>
      <c r="F133" s="6"/>
      <c r="G133" s="12"/>
      <c r="H133" s="9"/>
      <c r="I133" s="9"/>
      <c r="J133" s="9"/>
      <c r="K133" s="4"/>
      <c r="L133" s="4"/>
      <c r="M133" s="4"/>
      <c r="N133" s="4"/>
      <c r="O133" s="10" t="str">
        <f>IF(HPCALCS2!B132=0,"",IF(ISERROR(FIND("Slave",C133))=TRUE,IF(ISERROR(FIND("Vanline",C133))=FALSE,IF(HPCALCS2!AA132&lt;5,5,HPCALCS2!AA132),HPCALCS2!AA132),0))</f>
        <v/>
      </c>
      <c r="P133" s="10"/>
      <c r="Q133" s="11" t="str">
        <f>IF(HPCALCS2!B132=0,"",HPCALCS2!AB132)</f>
        <v/>
      </c>
      <c r="R133" s="10"/>
      <c r="S133" s="12"/>
      <c r="T133" s="53"/>
      <c r="U133" s="15"/>
      <c r="V133" s="15"/>
      <c r="W133" s="15"/>
      <c r="X133" s="15"/>
      <c r="Y133" s="16"/>
    </row>
    <row r="134" spans="2:25" ht="11.5">
      <c r="B134" s="3" t="s">
        <v>1888</v>
      </c>
      <c r="C134" s="3"/>
      <c r="E134" s="53"/>
      <c r="F134" s="6"/>
      <c r="G134" s="12"/>
      <c r="H134" s="9"/>
      <c r="I134" s="9"/>
      <c r="J134" s="9"/>
      <c r="K134" s="4"/>
      <c r="L134" s="4"/>
      <c r="M134" s="4"/>
      <c r="N134" s="4"/>
      <c r="O134" s="10" t="str">
        <f>IF(HPCALCS2!B133=0,"",IF(ISERROR(FIND("Slave",C134))=TRUE,IF(ISERROR(FIND("Vanline",C134))=FALSE,IF(HPCALCS2!AA133&lt;5,5,HPCALCS2!AA133),HPCALCS2!AA133),0))</f>
        <v/>
      </c>
      <c r="P134" s="10"/>
      <c r="Q134" s="11" t="str">
        <f>IF(HPCALCS2!B133=0,"",HPCALCS2!AB133)</f>
        <v/>
      </c>
      <c r="R134" s="10"/>
      <c r="S134" s="12"/>
      <c r="T134" s="53"/>
      <c r="U134" s="15"/>
      <c r="V134" s="15"/>
      <c r="W134" s="15"/>
      <c r="X134" s="15"/>
      <c r="Y134" s="16"/>
    </row>
    <row r="135" spans="2:25" ht="11.5">
      <c r="B135" s="3" t="s">
        <v>1889</v>
      </c>
      <c r="C135" s="3"/>
      <c r="E135" s="53"/>
      <c r="F135" s="6"/>
      <c r="G135" s="12"/>
      <c r="H135" s="9"/>
      <c r="I135" s="9"/>
      <c r="J135" s="9"/>
      <c r="K135" s="4"/>
      <c r="L135" s="4"/>
      <c r="M135" s="4"/>
      <c r="N135" s="4"/>
      <c r="O135" s="10" t="str">
        <f>IF(HPCALCS2!B134=0,"",IF(ISERROR(FIND("Slave",C135))=TRUE,IF(ISERROR(FIND("Vanline",C135))=FALSE,IF(HPCALCS2!AA134&lt;5,5,HPCALCS2!AA134),HPCALCS2!AA134),0))</f>
        <v/>
      </c>
      <c r="P135" s="10"/>
      <c r="Q135" s="11" t="str">
        <f>IF(HPCALCS2!B134=0,"",HPCALCS2!AB134)</f>
        <v/>
      </c>
      <c r="R135" s="10"/>
      <c r="S135" s="12"/>
      <c r="T135" s="53"/>
      <c r="U135" s="15"/>
      <c r="V135" s="15"/>
      <c r="W135" s="15"/>
      <c r="X135" s="15"/>
      <c r="Y135" s="16"/>
    </row>
    <row r="136" spans="2:25" ht="11.5">
      <c r="B136" s="3" t="s">
        <v>1890</v>
      </c>
      <c r="C136" s="3"/>
      <c r="E136" s="53"/>
      <c r="F136" s="6"/>
      <c r="G136" s="12"/>
      <c r="H136" s="9"/>
      <c r="I136" s="9"/>
      <c r="J136" s="9"/>
      <c r="K136" s="4"/>
      <c r="L136" s="4"/>
      <c r="M136" s="4"/>
      <c r="N136" s="4"/>
      <c r="O136" s="10" t="str">
        <f>IF(HPCALCS2!B135=0,"",IF(ISERROR(FIND("Slave",C136))=TRUE,IF(ISERROR(FIND("Vanline",C136))=FALSE,IF(HPCALCS2!AA135&lt;5,5,HPCALCS2!AA135),HPCALCS2!AA135),0))</f>
        <v/>
      </c>
      <c r="P136" s="10"/>
      <c r="Q136" s="11" t="str">
        <f>IF(HPCALCS2!B135=0,"",HPCALCS2!AB135)</f>
        <v/>
      </c>
      <c r="R136" s="10"/>
      <c r="S136" s="12"/>
      <c r="T136" s="53"/>
      <c r="U136" s="15"/>
      <c r="V136" s="15"/>
      <c r="W136" s="15"/>
      <c r="X136" s="15"/>
      <c r="Y136" s="16"/>
    </row>
    <row r="137" spans="2:25" ht="11.5">
      <c r="B137" s="3" t="s">
        <v>1891</v>
      </c>
      <c r="C137" s="3"/>
      <c r="E137" s="53"/>
      <c r="F137" s="6"/>
      <c r="G137" s="12"/>
      <c r="H137" s="9"/>
      <c r="I137" s="9"/>
      <c r="J137" s="9"/>
      <c r="K137" s="4"/>
      <c r="L137" s="4"/>
      <c r="M137" s="4"/>
      <c r="N137" s="4"/>
      <c r="O137" s="10" t="str">
        <f>IF(HPCALCS2!B136=0,"",IF(ISERROR(FIND("Slave",C137))=TRUE,IF(ISERROR(FIND("Vanline",C137))=FALSE,IF(HPCALCS2!AA136&lt;5,5,HPCALCS2!AA136),HPCALCS2!AA136),0))</f>
        <v/>
      </c>
      <c r="P137" s="10"/>
      <c r="Q137" s="11" t="str">
        <f>IF(HPCALCS2!B136=0,"",HPCALCS2!AB136)</f>
        <v/>
      </c>
      <c r="R137" s="10"/>
      <c r="S137" s="12"/>
      <c r="T137" s="53"/>
      <c r="U137" s="15"/>
      <c r="V137" s="15"/>
      <c r="W137" s="15"/>
      <c r="X137" s="15"/>
      <c r="Y137" s="16"/>
    </row>
    <row r="138" spans="2:25" ht="11.5">
      <c r="B138" s="3" t="s">
        <v>1892</v>
      </c>
      <c r="C138" s="3"/>
      <c r="E138" s="53"/>
      <c r="F138" s="6"/>
      <c r="G138" s="12"/>
      <c r="H138" s="9"/>
      <c r="I138" s="9"/>
      <c r="J138" s="9"/>
      <c r="K138" s="4"/>
      <c r="L138" s="4"/>
      <c r="M138" s="4"/>
      <c r="N138" s="4"/>
      <c r="O138" s="10" t="str">
        <f>IF(HPCALCS2!B137=0,"",IF(ISERROR(FIND("Slave",C138))=TRUE,IF(ISERROR(FIND("Vanline",C138))=FALSE,IF(HPCALCS2!AA137&lt;5,5,HPCALCS2!AA137),HPCALCS2!AA137),0))</f>
        <v/>
      </c>
      <c r="P138" s="10"/>
      <c r="Q138" s="11" t="str">
        <f>IF(HPCALCS2!B137=0,"",HPCALCS2!AB137)</f>
        <v/>
      </c>
      <c r="R138" s="10"/>
      <c r="S138" s="12"/>
      <c r="T138" s="53"/>
      <c r="U138" s="15"/>
      <c r="V138" s="15"/>
      <c r="W138" s="15"/>
      <c r="X138" s="15"/>
      <c r="Y138" s="16"/>
    </row>
    <row r="139" spans="2:25" ht="11.5">
      <c r="B139" s="3" t="s">
        <v>1893</v>
      </c>
      <c r="C139" s="3"/>
      <c r="E139" s="53"/>
      <c r="F139" s="6"/>
      <c r="G139" s="12"/>
      <c r="H139" s="9"/>
      <c r="I139" s="9"/>
      <c r="J139" s="9"/>
      <c r="K139" s="4"/>
      <c r="L139" s="4"/>
      <c r="M139" s="4"/>
      <c r="N139" s="4"/>
      <c r="O139" s="10" t="str">
        <f>IF(HPCALCS2!B138=0,"",IF(ISERROR(FIND("Slave",C139))=TRUE,IF(ISERROR(FIND("Vanline",C139))=FALSE,IF(HPCALCS2!AA138&lt;5,5,HPCALCS2!AA138),HPCALCS2!AA138),0))</f>
        <v/>
      </c>
      <c r="P139" s="10"/>
      <c r="Q139" s="11" t="str">
        <f>IF(HPCALCS2!B138=0,"",HPCALCS2!AB138)</f>
        <v/>
      </c>
      <c r="R139" s="10"/>
      <c r="S139" s="12"/>
      <c r="T139" s="53"/>
      <c r="U139" s="15"/>
      <c r="V139" s="15"/>
      <c r="W139" s="15"/>
      <c r="X139" s="15"/>
      <c r="Y139" s="16"/>
    </row>
    <row r="140" spans="2:25" ht="11.5">
      <c r="B140" s="3" t="s">
        <v>1894</v>
      </c>
      <c r="C140" s="3"/>
      <c r="E140" s="53"/>
      <c r="F140" s="6"/>
      <c r="G140" s="12"/>
      <c r="H140" s="9"/>
      <c r="I140" s="9"/>
      <c r="J140" s="9"/>
      <c r="K140" s="4"/>
      <c r="L140" s="4"/>
      <c r="M140" s="4"/>
      <c r="N140" s="4"/>
      <c r="O140" s="10" t="str">
        <f>IF(HPCALCS2!B139=0,"",IF(ISERROR(FIND("Slave",C140))=TRUE,IF(ISERROR(FIND("Vanline",C140))=FALSE,IF(HPCALCS2!AA139&lt;5,5,HPCALCS2!AA139),HPCALCS2!AA139),0))</f>
        <v/>
      </c>
      <c r="P140" s="10"/>
      <c r="Q140" s="11" t="str">
        <f>IF(HPCALCS2!B139=0,"",HPCALCS2!AB139)</f>
        <v/>
      </c>
      <c r="R140" s="10"/>
      <c r="S140" s="12"/>
      <c r="T140" s="53"/>
      <c r="U140" s="15"/>
      <c r="V140" s="15"/>
      <c r="W140" s="15"/>
      <c r="X140" s="15"/>
      <c r="Y140" s="16"/>
    </row>
    <row r="141" spans="2:25" ht="11.5">
      <c r="B141" s="3" t="s">
        <v>1895</v>
      </c>
      <c r="C141" s="3"/>
      <c r="E141" s="53"/>
      <c r="F141" s="6"/>
      <c r="G141" s="12"/>
      <c r="H141" s="9"/>
      <c r="I141" s="9"/>
      <c r="J141" s="9"/>
      <c r="K141" s="4"/>
      <c r="L141" s="4"/>
      <c r="M141" s="4"/>
      <c r="N141" s="4"/>
      <c r="O141" s="10" t="str">
        <f>IF(HPCALCS2!B140=0,"",IF(ISERROR(FIND("Slave",C141))=TRUE,IF(ISERROR(FIND("Vanline",C141))=FALSE,IF(HPCALCS2!AA140&lt;5,5,HPCALCS2!AA140),HPCALCS2!AA140),0))</f>
        <v/>
      </c>
      <c r="P141" s="10"/>
      <c r="Q141" s="11" t="str">
        <f>IF(HPCALCS2!B140=0,"",HPCALCS2!AB140)</f>
        <v/>
      </c>
      <c r="R141" s="10"/>
      <c r="S141" s="12"/>
      <c r="T141" s="53"/>
      <c r="U141" s="15"/>
      <c r="V141" s="15"/>
      <c r="W141" s="15"/>
      <c r="X141" s="15"/>
      <c r="Y141" s="16"/>
    </row>
    <row r="142" spans="2:25" ht="11.5">
      <c r="B142" s="3" t="s">
        <v>1896</v>
      </c>
      <c r="C142" s="3"/>
      <c r="E142" s="53"/>
      <c r="F142" s="6"/>
      <c r="G142" s="12"/>
      <c r="H142" s="9"/>
      <c r="I142" s="9"/>
      <c r="J142" s="9"/>
      <c r="K142" s="4"/>
      <c r="L142" s="4"/>
      <c r="M142" s="4"/>
      <c r="N142" s="4"/>
      <c r="O142" s="10" t="str">
        <f>IF(HPCALCS2!B141=0,"",IF(ISERROR(FIND("Slave",C142))=TRUE,IF(ISERROR(FIND("Vanline",C142))=FALSE,IF(HPCALCS2!AA141&lt;5,5,HPCALCS2!AA141),HPCALCS2!AA141),0))</f>
        <v/>
      </c>
      <c r="P142" s="10"/>
      <c r="Q142" s="11" t="str">
        <f>IF(HPCALCS2!B141=0,"",HPCALCS2!AB141)</f>
        <v/>
      </c>
      <c r="R142" s="10"/>
      <c r="S142" s="12"/>
      <c r="T142" s="53"/>
      <c r="U142" s="15"/>
      <c r="V142" s="15"/>
      <c r="W142" s="15"/>
      <c r="X142" s="15"/>
      <c r="Y142" s="16"/>
    </row>
    <row r="143" spans="2:25" ht="11.5">
      <c r="B143" s="3" t="s">
        <v>1897</v>
      </c>
      <c r="C143" s="3"/>
      <c r="E143" s="53"/>
      <c r="F143" s="6"/>
      <c r="G143" s="12"/>
      <c r="H143" s="9"/>
      <c r="I143" s="9"/>
      <c r="J143" s="9"/>
      <c r="K143" s="4"/>
      <c r="L143" s="4"/>
      <c r="M143" s="4"/>
      <c r="N143" s="4"/>
      <c r="O143" s="10" t="str">
        <f>IF(HPCALCS2!B142=0,"",IF(ISERROR(FIND("Slave",C143))=TRUE,IF(ISERROR(FIND("Vanline",C143))=FALSE,IF(HPCALCS2!AA142&lt;5,5,HPCALCS2!AA142),HPCALCS2!AA142),0))</f>
        <v/>
      </c>
      <c r="P143" s="10"/>
      <c r="Q143" s="11" t="str">
        <f>IF(HPCALCS2!B142=0,"",HPCALCS2!AB142)</f>
        <v/>
      </c>
      <c r="R143" s="10"/>
      <c r="S143" s="12"/>
      <c r="T143" s="53"/>
      <c r="U143" s="15"/>
      <c r="V143" s="15"/>
      <c r="W143" s="15"/>
      <c r="X143" s="15"/>
      <c r="Y143" s="16"/>
    </row>
    <row r="144" spans="2:25" ht="11.5">
      <c r="B144" s="3" t="s">
        <v>1898</v>
      </c>
      <c r="C144" s="3"/>
      <c r="E144" s="53"/>
      <c r="F144" s="6"/>
      <c r="G144" s="12"/>
      <c r="H144" s="9"/>
      <c r="I144" s="9"/>
      <c r="J144" s="9"/>
      <c r="K144" s="4"/>
      <c r="L144" s="4"/>
      <c r="M144" s="4"/>
      <c r="N144" s="4"/>
      <c r="O144" s="10" t="str">
        <f>IF(HPCALCS2!B143=0,"",IF(ISERROR(FIND("Slave",C144))=TRUE,IF(ISERROR(FIND("Vanline",C144))=FALSE,IF(HPCALCS2!AA143&lt;5,5,HPCALCS2!AA143),HPCALCS2!AA143),0))</f>
        <v/>
      </c>
      <c r="P144" s="10"/>
      <c r="Q144" s="11" t="str">
        <f>IF(HPCALCS2!B143=0,"",HPCALCS2!AB143)</f>
        <v/>
      </c>
      <c r="R144" s="10"/>
      <c r="S144" s="12"/>
      <c r="T144" s="53"/>
      <c r="U144" s="15"/>
      <c r="V144" s="15"/>
      <c r="W144" s="15"/>
      <c r="X144" s="15"/>
      <c r="Y144" s="16"/>
    </row>
    <row r="145" spans="2:25" ht="11.5">
      <c r="B145" s="3" t="s">
        <v>1899</v>
      </c>
      <c r="C145" s="3"/>
      <c r="E145" s="53"/>
      <c r="F145" s="6"/>
      <c r="G145" s="12"/>
      <c r="H145" s="9"/>
      <c r="I145" s="9"/>
      <c r="J145" s="9"/>
      <c r="K145" s="4"/>
      <c r="L145" s="4"/>
      <c r="M145" s="4"/>
      <c r="N145" s="4"/>
      <c r="O145" s="10" t="str">
        <f>IF(HPCALCS2!B144=0,"",IF(ISERROR(FIND("Slave",C145))=TRUE,IF(ISERROR(FIND("Vanline",C145))=FALSE,IF(HPCALCS2!AA144&lt;5,5,HPCALCS2!AA144),HPCALCS2!AA144),0))</f>
        <v/>
      </c>
      <c r="P145" s="10"/>
      <c r="Q145" s="11" t="str">
        <f>IF(HPCALCS2!B144=0,"",HPCALCS2!AB144)</f>
        <v/>
      </c>
      <c r="R145" s="10"/>
      <c r="S145" s="12"/>
      <c r="T145" s="53"/>
      <c r="U145" s="15"/>
      <c r="V145" s="15"/>
      <c r="W145" s="15"/>
      <c r="X145" s="15"/>
      <c r="Y145" s="16"/>
    </row>
    <row r="146" spans="2:25" ht="11.5">
      <c r="B146" s="3" t="s">
        <v>1900</v>
      </c>
      <c r="C146" s="3"/>
      <c r="E146" s="53"/>
      <c r="F146" s="6"/>
      <c r="G146" s="12"/>
      <c r="H146" s="9"/>
      <c r="I146" s="9"/>
      <c r="J146" s="9"/>
      <c r="K146" s="4"/>
      <c r="L146" s="4"/>
      <c r="M146" s="4"/>
      <c r="N146" s="4"/>
      <c r="O146" s="10" t="str">
        <f>IF(HPCALCS2!B145=0,"",IF(ISERROR(FIND("Slave",C146))=TRUE,IF(ISERROR(FIND("Vanline",C146))=FALSE,IF(HPCALCS2!AA145&lt;5,5,HPCALCS2!AA145),HPCALCS2!AA145),0))</f>
        <v/>
      </c>
      <c r="P146" s="10"/>
      <c r="Q146" s="11" t="str">
        <f>IF(HPCALCS2!B145=0,"",HPCALCS2!AB145)</f>
        <v/>
      </c>
      <c r="R146" s="10"/>
      <c r="S146" s="12"/>
      <c r="T146" s="53"/>
      <c r="U146" s="15"/>
      <c r="V146" s="15"/>
      <c r="W146" s="15"/>
      <c r="X146" s="15"/>
      <c r="Y146" s="16"/>
    </row>
    <row r="147" spans="2:25" ht="11.5">
      <c r="B147" s="3" t="s">
        <v>1901</v>
      </c>
      <c r="C147" s="3"/>
      <c r="E147" s="53"/>
      <c r="F147" s="6"/>
      <c r="G147" s="12"/>
      <c r="H147" s="9"/>
      <c r="I147" s="9"/>
      <c r="J147" s="9"/>
      <c r="K147" s="4"/>
      <c r="L147" s="4"/>
      <c r="M147" s="4"/>
      <c r="N147" s="4"/>
      <c r="O147" s="10" t="str">
        <f>IF(HPCALCS2!B146=0,"",IF(ISERROR(FIND("Slave",C147))=TRUE,IF(ISERROR(FIND("Vanline",C147))=FALSE,IF(HPCALCS2!AA146&lt;5,5,HPCALCS2!AA146),HPCALCS2!AA146),0))</f>
        <v/>
      </c>
      <c r="P147" s="10"/>
      <c r="Q147" s="11" t="str">
        <f>IF(HPCALCS2!B146=0,"",HPCALCS2!AB146)</f>
        <v/>
      </c>
      <c r="R147" s="10"/>
      <c r="S147" s="12"/>
      <c r="T147" s="53"/>
      <c r="U147" s="15"/>
      <c r="V147" s="15"/>
      <c r="W147" s="15"/>
      <c r="X147" s="15"/>
      <c r="Y147" s="16"/>
    </row>
    <row r="148" spans="2:25" ht="11.5">
      <c r="B148" s="3" t="s">
        <v>1902</v>
      </c>
      <c r="C148" s="3"/>
      <c r="E148" s="53"/>
      <c r="F148" s="6"/>
      <c r="G148" s="12"/>
      <c r="H148" s="9"/>
      <c r="I148" s="9"/>
      <c r="J148" s="9"/>
      <c r="K148" s="4"/>
      <c r="L148" s="4"/>
      <c r="M148" s="4"/>
      <c r="N148" s="4"/>
      <c r="O148" s="10" t="str">
        <f>IF(HPCALCS2!B147=0,"",IF(ISERROR(FIND("Slave",C148))=TRUE,IF(ISERROR(FIND("Vanline",C148))=FALSE,IF(HPCALCS2!AA147&lt;5,5,HPCALCS2!AA147),HPCALCS2!AA147),0))</f>
        <v/>
      </c>
      <c r="P148" s="10"/>
      <c r="Q148" s="11" t="str">
        <f>IF(HPCALCS2!B147=0,"",HPCALCS2!AB147)</f>
        <v/>
      </c>
      <c r="R148" s="10"/>
      <c r="S148" s="12"/>
      <c r="T148" s="53"/>
      <c r="U148" s="15"/>
      <c r="V148" s="15"/>
      <c r="W148" s="15"/>
      <c r="X148" s="15"/>
      <c r="Y148" s="16"/>
    </row>
    <row r="149" spans="2:25" ht="11.5">
      <c r="B149" s="3" t="s">
        <v>1903</v>
      </c>
      <c r="C149" s="3"/>
      <c r="E149" s="53"/>
      <c r="F149" s="6"/>
      <c r="G149" s="12"/>
      <c r="H149" s="9"/>
      <c r="I149" s="9"/>
      <c r="J149" s="9"/>
      <c r="K149" s="4"/>
      <c r="L149" s="4"/>
      <c r="M149" s="4"/>
      <c r="N149" s="4"/>
      <c r="O149" s="10" t="str">
        <f>IF(HPCALCS2!B148=0,"",IF(ISERROR(FIND("Slave",C149))=TRUE,IF(ISERROR(FIND("Vanline",C149))=FALSE,IF(HPCALCS2!AA148&lt;5,5,HPCALCS2!AA148),HPCALCS2!AA148),0))</f>
        <v/>
      </c>
      <c r="P149" s="10"/>
      <c r="Q149" s="11" t="str">
        <f>IF(HPCALCS2!B148=0,"",HPCALCS2!AB148)</f>
        <v/>
      </c>
      <c r="R149" s="10"/>
      <c r="S149" s="12"/>
      <c r="T149" s="53"/>
      <c r="U149" s="15"/>
      <c r="V149" s="15"/>
      <c r="W149" s="15"/>
      <c r="X149" s="15"/>
      <c r="Y149" s="16"/>
    </row>
    <row r="150" spans="2:25" ht="11.5">
      <c r="B150" s="3" t="s">
        <v>1904</v>
      </c>
      <c r="C150" s="3"/>
      <c r="E150" s="53"/>
      <c r="F150" s="6"/>
      <c r="G150" s="12"/>
      <c r="H150" s="9"/>
      <c r="I150" s="9"/>
      <c r="J150" s="9"/>
      <c r="K150" s="4"/>
      <c r="L150" s="4"/>
      <c r="M150" s="4"/>
      <c r="N150" s="4"/>
      <c r="O150" s="10" t="str">
        <f>IF(HPCALCS2!B149=0,"",IF(ISERROR(FIND("Slave",C150))=TRUE,IF(ISERROR(FIND("Vanline",C150))=FALSE,IF(HPCALCS2!AA149&lt;5,5,HPCALCS2!AA149),HPCALCS2!AA149),0))</f>
        <v/>
      </c>
      <c r="P150" s="10"/>
      <c r="Q150" s="11" t="str">
        <f>IF(HPCALCS2!B149=0,"",HPCALCS2!AB149)</f>
        <v/>
      </c>
      <c r="R150" s="10"/>
      <c r="S150" s="12"/>
      <c r="T150" s="53"/>
      <c r="U150" s="15"/>
      <c r="V150" s="15"/>
      <c r="W150" s="15"/>
      <c r="X150" s="15"/>
      <c r="Y150" s="16"/>
    </row>
    <row r="151" spans="2:25" ht="11.5">
      <c r="B151" s="3" t="s">
        <v>1905</v>
      </c>
      <c r="C151" s="3"/>
      <c r="E151" s="53"/>
      <c r="F151" s="6"/>
      <c r="G151" s="12"/>
      <c r="H151" s="9"/>
      <c r="I151" s="9"/>
      <c r="J151" s="9"/>
      <c r="K151" s="4"/>
      <c r="L151" s="4"/>
      <c r="M151" s="4"/>
      <c r="N151" s="4"/>
      <c r="O151" s="10" t="str">
        <f>IF(HPCALCS2!B150=0,"",IF(ISERROR(FIND("Slave",C151))=TRUE,IF(ISERROR(FIND("Vanline",C151))=FALSE,IF(HPCALCS2!AA150&lt;5,5,HPCALCS2!AA150),HPCALCS2!AA150),0))</f>
        <v/>
      </c>
      <c r="P151" s="10"/>
      <c r="Q151" s="11" t="str">
        <f>IF(HPCALCS2!B150=0,"",HPCALCS2!AB150)</f>
        <v/>
      </c>
      <c r="R151" s="10"/>
      <c r="S151" s="12"/>
      <c r="T151" s="53"/>
      <c r="U151" s="15"/>
      <c r="V151" s="15"/>
      <c r="W151" s="15"/>
      <c r="X151" s="15"/>
      <c r="Y151" s="16"/>
    </row>
    <row r="152" spans="2:25" ht="11.5">
      <c r="B152" s="3" t="s">
        <v>1906</v>
      </c>
      <c r="C152" s="3"/>
      <c r="E152" s="53"/>
      <c r="F152" s="6"/>
      <c r="G152" s="12"/>
      <c r="H152" s="9"/>
      <c r="I152" s="9"/>
      <c r="J152" s="9"/>
      <c r="K152" s="4"/>
      <c r="L152" s="4"/>
      <c r="M152" s="4"/>
      <c r="N152" s="4"/>
      <c r="O152" s="10" t="str">
        <f>IF(HPCALCS2!B151=0,"",IF(ISERROR(FIND("Slave",C152))=TRUE,IF(ISERROR(FIND("Vanline",C152))=FALSE,IF(HPCALCS2!AA151&lt;5,5,HPCALCS2!AA151),HPCALCS2!AA151),0))</f>
        <v/>
      </c>
      <c r="P152" s="10"/>
      <c r="Q152" s="11" t="str">
        <f>IF(HPCALCS2!B151=0,"",HPCALCS2!AB151)</f>
        <v/>
      </c>
      <c r="R152" s="10"/>
      <c r="S152" s="12"/>
      <c r="T152" s="53"/>
      <c r="U152" s="15"/>
      <c r="V152" s="15"/>
      <c r="W152" s="15"/>
      <c r="X152" s="15"/>
      <c r="Y152" s="16"/>
    </row>
    <row r="153" spans="2:25" ht="11.5">
      <c r="B153" s="3" t="s">
        <v>1907</v>
      </c>
      <c r="C153" s="3"/>
      <c r="E153" s="53"/>
      <c r="F153" s="6"/>
      <c r="G153" s="12"/>
      <c r="H153" s="9"/>
      <c r="I153" s="9"/>
      <c r="J153" s="9"/>
      <c r="K153" s="4"/>
      <c r="L153" s="4"/>
      <c r="M153" s="4"/>
      <c r="N153" s="4"/>
      <c r="O153" s="10" t="str">
        <f>IF(HPCALCS2!B152=0,"",IF(ISERROR(FIND("Slave",C153))=TRUE,IF(ISERROR(FIND("Vanline",C153))=FALSE,IF(HPCALCS2!AA152&lt;5,5,HPCALCS2!AA152),HPCALCS2!AA152),0))</f>
        <v/>
      </c>
      <c r="P153" s="10"/>
      <c r="Q153" s="11" t="str">
        <f>IF(HPCALCS2!B152=0,"",HPCALCS2!AB152)</f>
        <v/>
      </c>
      <c r="R153" s="10"/>
      <c r="S153" s="12"/>
      <c r="T153" s="53"/>
      <c r="U153" s="15"/>
      <c r="V153" s="15"/>
      <c r="W153" s="15"/>
      <c r="X153" s="15"/>
      <c r="Y153" s="16"/>
    </row>
    <row r="154" spans="2:25" ht="11.5">
      <c r="B154" s="3" t="s">
        <v>1908</v>
      </c>
      <c r="C154" s="3"/>
      <c r="E154" s="53"/>
      <c r="F154" s="6"/>
      <c r="G154" s="12"/>
      <c r="H154" s="9"/>
      <c r="I154" s="9"/>
      <c r="J154" s="9"/>
      <c r="K154" s="4"/>
      <c r="L154" s="4"/>
      <c r="M154" s="4"/>
      <c r="N154" s="4"/>
      <c r="O154" s="10" t="str">
        <f>IF(HPCALCS2!B153=0,"",IF(ISERROR(FIND("Slave",C154))=TRUE,IF(ISERROR(FIND("Vanline",C154))=FALSE,IF(HPCALCS2!AA153&lt;5,5,HPCALCS2!AA153),HPCALCS2!AA153),0))</f>
        <v/>
      </c>
      <c r="P154" s="10"/>
      <c r="Q154" s="11" t="str">
        <f>IF(HPCALCS2!B153=0,"",HPCALCS2!AB153)</f>
        <v/>
      </c>
      <c r="R154" s="10"/>
      <c r="S154" s="12"/>
      <c r="T154" s="53"/>
      <c r="U154" s="15"/>
      <c r="V154" s="15"/>
      <c r="W154" s="15"/>
      <c r="X154" s="15"/>
      <c r="Y154" s="16"/>
    </row>
    <row r="155" spans="2:25" ht="11.5">
      <c r="B155" s="3" t="s">
        <v>1909</v>
      </c>
      <c r="C155" s="3"/>
      <c r="E155" s="53"/>
      <c r="F155" s="6"/>
      <c r="G155" s="12"/>
      <c r="H155" s="9"/>
      <c r="I155" s="9"/>
      <c r="J155" s="9"/>
      <c r="K155" s="4"/>
      <c r="L155" s="4"/>
      <c r="M155" s="4"/>
      <c r="N155" s="4"/>
      <c r="O155" s="10" t="str">
        <f>IF(HPCALCS2!B154=0,"",IF(ISERROR(FIND("Slave",C155))=TRUE,IF(ISERROR(FIND("Vanline",C155))=FALSE,IF(HPCALCS2!AA154&lt;5,5,HPCALCS2!AA154),HPCALCS2!AA154),0))</f>
        <v/>
      </c>
      <c r="P155" s="10"/>
      <c r="Q155" s="11" t="str">
        <f>IF(HPCALCS2!B154=0,"",HPCALCS2!AB154)</f>
        <v/>
      </c>
      <c r="R155" s="10"/>
      <c r="S155" s="12"/>
      <c r="T155" s="53"/>
      <c r="U155" s="15"/>
      <c r="V155" s="15"/>
      <c r="W155" s="15"/>
      <c r="X155" s="15"/>
      <c r="Y155" s="16"/>
    </row>
    <row r="156" spans="2:25" ht="11.5">
      <c r="B156" s="3"/>
      <c r="C156" s="3"/>
      <c r="E156" s="53"/>
      <c r="F156" s="6"/>
      <c r="G156" s="12"/>
      <c r="H156" s="9"/>
      <c r="I156" s="9"/>
      <c r="J156" s="9"/>
      <c r="K156" s="4"/>
      <c r="L156" s="4"/>
      <c r="M156" s="4"/>
      <c r="N156" s="4"/>
      <c r="O156" s="10"/>
      <c r="P156" s="10"/>
      <c r="Q156" s="11"/>
      <c r="R156" s="10"/>
      <c r="S156" s="12"/>
      <c r="T156" s="53"/>
      <c r="U156" s="15"/>
      <c r="V156" s="15"/>
      <c r="W156" s="15"/>
      <c r="X156" s="15"/>
      <c r="Y156" s="16"/>
    </row>
    <row r="157" spans="2:25" ht="11.5">
      <c r="B157" s="3"/>
      <c r="C157" s="3"/>
      <c r="E157" s="53"/>
      <c r="F157" s="6"/>
      <c r="G157" s="12"/>
      <c r="H157" s="9"/>
      <c r="I157" s="9"/>
      <c r="J157" s="9"/>
      <c r="K157" s="4"/>
      <c r="L157" s="4"/>
      <c r="M157" s="4"/>
      <c r="N157" s="4"/>
      <c r="O157" s="10"/>
      <c r="P157" s="10"/>
      <c r="Q157" s="11"/>
      <c r="R157" s="10"/>
      <c r="S157" s="12"/>
      <c r="T157" s="53"/>
      <c r="U157" s="15"/>
      <c r="V157" s="15"/>
      <c r="W157" s="15"/>
      <c r="X157" s="15"/>
      <c r="Y157" s="16"/>
    </row>
    <row r="158" spans="2:25" ht="11.5">
      <c r="B158" s="3"/>
      <c r="C158" s="3"/>
      <c r="E158" s="53"/>
      <c r="F158" s="6"/>
      <c r="G158" s="12"/>
      <c r="H158" s="9"/>
      <c r="I158" s="9"/>
      <c r="J158" s="9"/>
      <c r="K158" s="4"/>
      <c r="L158" s="4"/>
      <c r="M158" s="4"/>
      <c r="N158" s="4"/>
      <c r="O158" s="10"/>
      <c r="P158" s="10"/>
      <c r="Q158" s="11"/>
      <c r="R158" s="10"/>
      <c r="S158" s="12"/>
      <c r="T158" s="53"/>
      <c r="U158" s="15"/>
      <c r="V158" s="15"/>
      <c r="W158" s="15"/>
      <c r="X158" s="15"/>
      <c r="Y158" s="16"/>
    </row>
    <row r="159" spans="2:25" ht="11.5">
      <c r="B159" s="3"/>
      <c r="C159" s="3"/>
      <c r="E159" s="53"/>
      <c r="F159" s="6"/>
      <c r="G159" s="12"/>
      <c r="H159" s="9"/>
      <c r="I159" s="9"/>
      <c r="J159" s="9"/>
      <c r="K159" s="4"/>
      <c r="L159" s="4"/>
      <c r="M159" s="4"/>
      <c r="N159" s="4"/>
      <c r="O159" s="10"/>
      <c r="P159" s="10"/>
      <c r="Q159" s="11"/>
      <c r="R159" s="10"/>
      <c r="S159" s="12"/>
      <c r="T159" s="53"/>
      <c r="U159" s="15"/>
      <c r="V159" s="15"/>
      <c r="W159" s="15"/>
      <c r="X159" s="15"/>
      <c r="Y159" s="16"/>
    </row>
    <row r="160" spans="2:25" ht="11.5">
      <c r="B160" s="3"/>
      <c r="C160" s="3"/>
      <c r="E160" s="53"/>
      <c r="F160" s="6"/>
      <c r="G160" s="12"/>
      <c r="H160" s="9"/>
      <c r="I160" s="9"/>
      <c r="J160" s="9"/>
      <c r="K160" s="4"/>
      <c r="L160" s="4"/>
      <c r="M160" s="4"/>
      <c r="N160" s="4"/>
      <c r="O160" s="10"/>
      <c r="P160" s="10"/>
      <c r="Q160" s="11"/>
      <c r="R160" s="10"/>
      <c r="S160" s="12"/>
      <c r="T160" s="53"/>
      <c r="U160" s="15"/>
      <c r="V160" s="15"/>
      <c r="W160" s="15"/>
      <c r="X160" s="15"/>
      <c r="Y160" s="16"/>
    </row>
    <row r="161" spans="2:25" ht="11.5">
      <c r="B161" s="3"/>
      <c r="C161" s="3"/>
      <c r="E161" s="53"/>
      <c r="F161" s="6"/>
      <c r="G161" s="12"/>
      <c r="H161" s="9"/>
      <c r="I161" s="9"/>
      <c r="J161" s="9"/>
      <c r="K161" s="4"/>
      <c r="L161" s="4"/>
      <c r="M161" s="4"/>
      <c r="N161" s="4"/>
      <c r="O161" s="10"/>
      <c r="P161" s="10"/>
      <c r="Q161" s="11"/>
      <c r="R161" s="10"/>
      <c r="S161" s="12"/>
      <c r="T161" s="53"/>
      <c r="U161" s="15"/>
      <c r="V161" s="15"/>
      <c r="W161" s="15"/>
      <c r="X161" s="15"/>
      <c r="Y161" s="16"/>
    </row>
    <row r="162" spans="2:25" ht="11.5">
      <c r="B162" s="3"/>
      <c r="C162" s="3"/>
      <c r="E162" s="53"/>
      <c r="F162" s="6"/>
      <c r="G162" s="12"/>
      <c r="H162" s="9"/>
      <c r="I162" s="9"/>
      <c r="J162" s="9"/>
      <c r="K162" s="4"/>
      <c r="L162" s="4"/>
      <c r="M162" s="4"/>
      <c r="N162" s="4"/>
      <c r="O162" s="10"/>
      <c r="P162" s="10"/>
      <c r="Q162" s="11"/>
      <c r="R162" s="10"/>
      <c r="S162" s="12"/>
      <c r="T162" s="53"/>
      <c r="U162" s="15"/>
      <c r="V162" s="15"/>
      <c r="W162" s="15"/>
      <c r="X162" s="15"/>
      <c r="Y162" s="16"/>
    </row>
    <row r="163" spans="2:25" ht="11.5">
      <c r="B163" s="3"/>
      <c r="C163" s="3"/>
      <c r="E163" s="53"/>
      <c r="F163" s="6"/>
      <c r="G163" s="12"/>
      <c r="H163" s="9"/>
      <c r="I163" s="9"/>
      <c r="J163" s="9"/>
      <c r="K163" s="4"/>
      <c r="L163" s="4"/>
      <c r="M163" s="4"/>
      <c r="N163" s="4"/>
      <c r="O163" s="10"/>
      <c r="P163" s="10"/>
      <c r="Q163" s="11"/>
      <c r="R163" s="10"/>
      <c r="S163" s="12"/>
      <c r="T163" s="53"/>
      <c r="U163" s="15"/>
      <c r="V163" s="15"/>
      <c r="W163" s="15"/>
      <c r="X163" s="15"/>
      <c r="Y163" s="16"/>
    </row>
    <row r="164" spans="2:25" ht="11.5">
      <c r="B164" s="3"/>
      <c r="C164" s="3"/>
      <c r="E164" s="53"/>
      <c r="F164" s="6"/>
      <c r="G164" s="12"/>
      <c r="H164" s="9"/>
      <c r="I164" s="9"/>
      <c r="J164" s="9"/>
      <c r="K164" s="4"/>
      <c r="L164" s="4"/>
      <c r="M164" s="4"/>
      <c r="N164" s="4"/>
      <c r="O164" s="10"/>
      <c r="P164" s="10"/>
      <c r="Q164" s="11"/>
      <c r="R164" s="10"/>
      <c r="S164" s="12"/>
      <c r="T164" s="53"/>
      <c r="U164" s="15"/>
      <c r="V164" s="15"/>
      <c r="W164" s="15"/>
      <c r="X164" s="15"/>
      <c r="Y164" s="16"/>
    </row>
    <row r="165" spans="2:25" ht="11.5">
      <c r="B165" s="3"/>
      <c r="C165" s="3"/>
      <c r="E165" s="53"/>
      <c r="F165" s="6"/>
      <c r="G165" s="12"/>
      <c r="H165" s="9"/>
      <c r="I165" s="9"/>
      <c r="J165" s="9"/>
      <c r="K165" s="4"/>
      <c r="L165" s="4"/>
      <c r="M165" s="4"/>
      <c r="N165" s="4"/>
      <c r="O165" s="10"/>
      <c r="P165" s="10"/>
      <c r="Q165" s="11"/>
      <c r="R165" s="10"/>
      <c r="S165" s="12"/>
      <c r="T165" s="53"/>
      <c r="U165" s="15"/>
      <c r="V165" s="15"/>
      <c r="W165" s="15"/>
      <c r="X165" s="15"/>
      <c r="Y165" s="16"/>
    </row>
    <row r="166" spans="2:25" ht="11.5">
      <c r="B166" s="3"/>
      <c r="C166" s="3"/>
      <c r="E166" s="53"/>
      <c r="F166" s="6"/>
      <c r="G166" s="12"/>
      <c r="H166" s="9"/>
      <c r="I166" s="9"/>
      <c r="J166" s="9"/>
      <c r="K166" s="4"/>
      <c r="L166" s="4"/>
      <c r="M166" s="4"/>
      <c r="N166" s="4"/>
      <c r="O166" s="10"/>
      <c r="P166" s="10"/>
      <c r="Q166" s="11"/>
      <c r="R166" s="10"/>
      <c r="S166" s="12"/>
      <c r="T166" s="53"/>
      <c r="U166" s="15"/>
      <c r="V166" s="15"/>
      <c r="W166" s="15"/>
      <c r="X166" s="15"/>
      <c r="Y166" s="16"/>
    </row>
    <row r="167" spans="2:25" ht="11.5">
      <c r="B167" s="3"/>
      <c r="C167" s="3"/>
      <c r="E167" s="53"/>
      <c r="F167" s="6"/>
      <c r="G167" s="12"/>
      <c r="H167" s="9"/>
      <c r="I167" s="9"/>
      <c r="J167" s="9"/>
      <c r="K167" s="4"/>
      <c r="L167" s="4"/>
      <c r="M167" s="4"/>
      <c r="N167" s="4"/>
      <c r="O167" s="10"/>
      <c r="P167" s="10"/>
      <c r="Q167" s="11"/>
      <c r="R167" s="10"/>
      <c r="S167" s="12"/>
      <c r="T167" s="53"/>
      <c r="U167" s="15"/>
      <c r="V167" s="15"/>
      <c r="W167" s="15"/>
      <c r="X167" s="15"/>
      <c r="Y167" s="16"/>
    </row>
    <row r="168" spans="2:25" ht="11.5">
      <c r="B168" s="3"/>
      <c r="C168" s="3"/>
      <c r="E168" s="53"/>
      <c r="F168" s="6"/>
      <c r="G168" s="12"/>
      <c r="H168" s="9"/>
      <c r="I168" s="9"/>
      <c r="J168" s="9"/>
      <c r="K168" s="4"/>
      <c r="L168" s="4"/>
      <c r="M168" s="4"/>
      <c r="N168" s="4"/>
      <c r="O168" s="10"/>
      <c r="P168" s="10"/>
      <c r="Q168" s="11"/>
      <c r="R168" s="10"/>
      <c r="S168" s="12"/>
      <c r="T168" s="53"/>
      <c r="U168" s="15"/>
      <c r="V168" s="15"/>
      <c r="W168" s="15"/>
      <c r="X168" s="15"/>
      <c r="Y168" s="16"/>
    </row>
    <row r="169" spans="2:25" ht="11.5">
      <c r="B169" s="3"/>
      <c r="C169" s="3"/>
      <c r="E169" s="53"/>
      <c r="F169" s="6"/>
      <c r="G169" s="12"/>
      <c r="H169" s="9"/>
      <c r="I169" s="9"/>
      <c r="J169" s="9"/>
      <c r="K169" s="4"/>
      <c r="L169" s="4"/>
      <c r="M169" s="4"/>
      <c r="N169" s="4"/>
      <c r="O169" s="10"/>
      <c r="P169" s="10"/>
      <c r="Q169" s="11"/>
      <c r="R169" s="10"/>
      <c r="S169" s="12"/>
      <c r="T169" s="53"/>
      <c r="U169" s="15"/>
      <c r="V169" s="15"/>
      <c r="W169" s="15"/>
      <c r="X169" s="15"/>
      <c r="Y169" s="16"/>
    </row>
    <row r="170" spans="2:25" ht="11.5">
      <c r="B170" s="3"/>
      <c r="C170" s="3"/>
      <c r="E170" s="53"/>
      <c r="F170" s="6"/>
      <c r="G170" s="12"/>
      <c r="H170" s="9"/>
      <c r="I170" s="9"/>
      <c r="J170" s="9"/>
      <c r="K170" s="4"/>
      <c r="L170" s="4"/>
      <c r="M170" s="4"/>
      <c r="N170" s="4"/>
      <c r="O170" s="10"/>
      <c r="P170" s="10"/>
      <c r="Q170" s="11"/>
      <c r="R170" s="10"/>
      <c r="S170" s="12"/>
      <c r="T170" s="53"/>
      <c r="U170" s="15"/>
      <c r="V170" s="15"/>
      <c r="W170" s="15"/>
      <c r="X170" s="15"/>
      <c r="Y170" s="16"/>
    </row>
    <row r="171" spans="2:25" ht="11.5">
      <c r="B171" s="3"/>
      <c r="C171" s="3"/>
      <c r="E171" s="53"/>
      <c r="F171" s="6"/>
      <c r="G171" s="12"/>
      <c r="H171" s="9"/>
      <c r="I171" s="9"/>
      <c r="J171" s="9"/>
      <c r="K171" s="4"/>
      <c r="L171" s="4"/>
      <c r="M171" s="4"/>
      <c r="N171" s="4"/>
      <c r="O171" s="10"/>
      <c r="P171" s="10"/>
      <c r="Q171" s="11"/>
      <c r="R171" s="10"/>
      <c r="S171" s="12"/>
      <c r="T171" s="53"/>
      <c r="U171" s="15"/>
      <c r="V171" s="15"/>
      <c r="W171" s="15"/>
      <c r="X171" s="15"/>
      <c r="Y171" s="16"/>
    </row>
    <row r="172" spans="2:25" ht="11.5">
      <c r="B172" s="3"/>
      <c r="C172" s="3"/>
      <c r="E172" s="53"/>
      <c r="F172" s="6"/>
      <c r="G172" s="12"/>
      <c r="H172" s="9"/>
      <c r="I172" s="9"/>
      <c r="J172" s="9"/>
      <c r="K172" s="4"/>
      <c r="L172" s="4"/>
      <c r="M172" s="4"/>
      <c r="N172" s="4"/>
      <c r="O172" s="10"/>
      <c r="P172" s="10"/>
      <c r="Q172" s="11"/>
      <c r="R172" s="10"/>
      <c r="S172" s="12"/>
      <c r="T172" s="53"/>
      <c r="U172" s="15"/>
      <c r="V172" s="15"/>
      <c r="W172" s="15"/>
      <c r="X172" s="15"/>
      <c r="Y172" s="16"/>
    </row>
    <row r="173" spans="2:25" ht="11.5">
      <c r="B173" s="3"/>
      <c r="C173" s="3"/>
      <c r="E173" s="53"/>
      <c r="F173" s="6"/>
      <c r="G173" s="12"/>
      <c r="H173" s="9"/>
      <c r="I173" s="9"/>
      <c r="J173" s="9"/>
      <c r="K173" s="4"/>
      <c r="L173" s="4"/>
      <c r="M173" s="4"/>
      <c r="N173" s="4"/>
      <c r="O173" s="10"/>
      <c r="P173" s="10"/>
      <c r="Q173" s="11"/>
      <c r="R173" s="10"/>
      <c r="S173" s="12"/>
      <c r="T173" s="53"/>
      <c r="U173" s="15"/>
      <c r="V173" s="15"/>
      <c r="W173" s="15"/>
      <c r="X173" s="15"/>
      <c r="Y173" s="16"/>
    </row>
    <row r="174" spans="2:25" ht="11.5">
      <c r="B174" s="3"/>
      <c r="C174" s="3"/>
      <c r="E174" s="53"/>
      <c r="F174" s="6"/>
      <c r="G174" s="12"/>
      <c r="H174" s="9"/>
      <c r="I174" s="9"/>
      <c r="J174" s="9"/>
      <c r="K174" s="4"/>
      <c r="L174" s="4"/>
      <c r="M174" s="4"/>
      <c r="N174" s="4"/>
      <c r="O174" s="10"/>
      <c r="P174" s="10"/>
      <c r="Q174" s="11"/>
      <c r="R174" s="10"/>
      <c r="S174" s="12"/>
      <c r="T174" s="53"/>
      <c r="U174" s="15"/>
      <c r="V174" s="15"/>
      <c r="W174" s="15"/>
      <c r="X174" s="15"/>
      <c r="Y174" s="16"/>
    </row>
    <row r="175" spans="2:25" ht="11.5">
      <c r="B175" s="3"/>
      <c r="C175" s="3"/>
      <c r="E175" s="53"/>
      <c r="F175" s="6"/>
      <c r="G175" s="12"/>
      <c r="H175" s="9"/>
      <c r="I175" s="9"/>
      <c r="J175" s="9"/>
      <c r="K175" s="4"/>
      <c r="L175" s="4"/>
      <c r="M175" s="4"/>
      <c r="N175" s="4"/>
      <c r="O175" s="10"/>
      <c r="P175" s="10"/>
      <c r="Q175" s="11"/>
      <c r="R175" s="10"/>
      <c r="S175" s="12"/>
      <c r="T175" s="53"/>
      <c r="U175" s="15"/>
      <c r="V175" s="15"/>
      <c r="W175" s="15"/>
      <c r="X175" s="15"/>
      <c r="Y175" s="16"/>
    </row>
    <row r="176" spans="2:25" ht="11.5">
      <c r="B176" s="3"/>
      <c r="C176" s="3"/>
      <c r="E176" s="53"/>
      <c r="F176" s="6"/>
      <c r="G176" s="12"/>
      <c r="H176" s="9"/>
      <c r="I176" s="9"/>
      <c r="J176" s="9"/>
      <c r="K176" s="4"/>
      <c r="L176" s="4"/>
      <c r="M176" s="4"/>
      <c r="N176" s="4"/>
      <c r="O176" s="10"/>
      <c r="P176" s="10"/>
      <c r="Q176" s="11"/>
      <c r="R176" s="10"/>
      <c r="S176" s="12"/>
      <c r="T176" s="53"/>
      <c r="U176" s="15"/>
      <c r="V176" s="15"/>
      <c r="W176" s="15"/>
      <c r="X176" s="15"/>
      <c r="Y176" s="16"/>
    </row>
    <row r="177" spans="2:185" ht="11.5">
      <c r="B177" s="3"/>
      <c r="C177" s="3"/>
      <c r="E177" s="53"/>
      <c r="F177" s="6"/>
      <c r="G177" s="12"/>
      <c r="H177" s="9"/>
      <c r="I177" s="9"/>
      <c r="J177" s="9"/>
      <c r="K177" s="4"/>
      <c r="L177" s="4"/>
      <c r="M177" s="4"/>
      <c r="N177" s="4"/>
      <c r="O177" s="10"/>
      <c r="P177" s="10"/>
      <c r="Q177" s="11"/>
      <c r="R177" s="10"/>
      <c r="S177" s="12"/>
      <c r="T177" s="53"/>
      <c r="U177" s="15"/>
      <c r="V177" s="15"/>
      <c r="W177" s="15"/>
      <c r="X177" s="15"/>
      <c r="Y177" s="16"/>
    </row>
    <row r="178" spans="2:185" ht="11.5">
      <c r="B178" s="3"/>
      <c r="C178" s="3"/>
      <c r="E178" s="53"/>
      <c r="F178" s="6"/>
      <c r="G178" s="12"/>
      <c r="H178" s="9"/>
      <c r="I178" s="9"/>
      <c r="J178" s="9"/>
      <c r="K178" s="4"/>
      <c r="L178" s="4"/>
      <c r="M178" s="4"/>
      <c r="N178" s="4"/>
      <c r="O178" s="10"/>
      <c r="P178" s="10"/>
      <c r="Q178" s="11"/>
      <c r="R178" s="10"/>
      <c r="S178" s="12"/>
      <c r="T178" s="53"/>
      <c r="U178" s="15"/>
      <c r="V178" s="15"/>
      <c r="W178" s="15"/>
      <c r="X178" s="15"/>
      <c r="Y178" s="16"/>
    </row>
    <row r="179" spans="2:185" ht="11.5">
      <c r="B179" s="3"/>
      <c r="C179" s="3"/>
      <c r="E179" s="53"/>
      <c r="F179" s="6"/>
      <c r="G179" s="12"/>
      <c r="H179" s="9"/>
      <c r="I179" s="9"/>
      <c r="J179" s="9"/>
      <c r="K179" s="4"/>
      <c r="L179" s="4"/>
      <c r="M179" s="4"/>
      <c r="N179" s="4"/>
      <c r="O179" s="10"/>
      <c r="P179" s="10"/>
      <c r="Q179" s="11"/>
      <c r="R179" s="10"/>
      <c r="S179" s="12"/>
      <c r="T179" s="53"/>
      <c r="U179" s="15"/>
      <c r="V179" s="15"/>
      <c r="W179" s="15"/>
      <c r="X179" s="15"/>
      <c r="Y179" s="16"/>
    </row>
    <row r="180" spans="2:185" ht="11.5">
      <c r="B180" s="3"/>
      <c r="C180" s="3"/>
      <c r="E180" s="53"/>
      <c r="F180" s="6"/>
      <c r="G180" s="12"/>
      <c r="H180" s="9"/>
      <c r="I180" s="9"/>
      <c r="J180" s="9"/>
      <c r="K180" s="4"/>
      <c r="L180" s="4"/>
      <c r="M180" s="4"/>
      <c r="N180" s="4"/>
      <c r="O180" s="10"/>
      <c r="P180" s="10"/>
      <c r="Q180" s="11"/>
      <c r="R180" s="10"/>
      <c r="S180" s="12"/>
      <c r="T180" s="53"/>
      <c r="U180" s="15"/>
      <c r="V180" s="15"/>
      <c r="W180" s="15"/>
      <c r="X180" s="15"/>
      <c r="Y180" s="16"/>
    </row>
    <row r="181" spans="2:185" ht="11.5">
      <c r="B181" s="3"/>
      <c r="C181" s="3"/>
      <c r="E181" s="53"/>
      <c r="F181" s="6"/>
      <c r="G181" s="12"/>
      <c r="H181" s="9"/>
      <c r="I181" s="9"/>
      <c r="J181" s="4"/>
      <c r="K181" s="4"/>
      <c r="L181" s="4"/>
      <c r="M181" s="4"/>
      <c r="N181" s="4"/>
      <c r="O181" s="10"/>
      <c r="P181" s="10"/>
      <c r="Q181" s="11"/>
      <c r="R181" s="10"/>
      <c r="S181" s="12"/>
      <c r="T181" s="4"/>
      <c r="U181" s="4"/>
      <c r="V181" s="4"/>
      <c r="W181" s="4"/>
      <c r="X181" s="4"/>
      <c r="Y181" s="16"/>
    </row>
    <row r="182" spans="2:185" ht="11.5">
      <c r="B182" s="3"/>
      <c r="C182" s="3"/>
      <c r="E182" s="53"/>
      <c r="F182" s="6"/>
      <c r="G182" s="12"/>
      <c r="H182" s="9"/>
      <c r="I182" s="9"/>
      <c r="J182" s="4"/>
      <c r="K182" s="4"/>
      <c r="L182" s="4"/>
      <c r="M182" s="4"/>
      <c r="N182" s="4"/>
      <c r="O182" s="10"/>
      <c r="P182" s="10"/>
      <c r="Q182" s="11"/>
      <c r="R182" s="10"/>
      <c r="S182" s="12"/>
      <c r="T182" s="4"/>
      <c r="U182" s="4"/>
      <c r="V182" s="4"/>
      <c r="W182" s="4"/>
      <c r="X182" s="4"/>
      <c r="Y182" s="16"/>
      <c r="Z182" s="9"/>
      <c r="AA182" s="9"/>
      <c r="AB182" s="9"/>
      <c r="AC182" s="9"/>
      <c r="AD182" s="9"/>
      <c r="AE182" s="9"/>
      <c r="AF182" s="9"/>
      <c r="AG182" s="9"/>
      <c r="AH182" s="11"/>
      <c r="AI182" s="9"/>
      <c r="AJ182" s="9"/>
      <c r="AK182" s="9"/>
      <c r="AL182" s="9"/>
      <c r="AM182" s="9"/>
      <c r="AN182" s="4"/>
      <c r="AO182" s="4"/>
      <c r="AP182" s="4"/>
      <c r="AQ182" s="4"/>
      <c r="AR182" s="9"/>
      <c r="AS182" s="6"/>
      <c r="AT182" s="12"/>
      <c r="AU182" s="9"/>
      <c r="AV182" s="9"/>
      <c r="AW182" s="9"/>
      <c r="AX182" s="9"/>
      <c r="AY182" s="9"/>
      <c r="AZ182" s="9"/>
      <c r="BA182" s="9"/>
      <c r="BB182" s="9"/>
      <c r="BC182" s="9"/>
      <c r="BD182" s="11"/>
      <c r="BE182" s="9"/>
      <c r="BF182" s="9"/>
      <c r="BG182" s="9"/>
      <c r="BH182" s="9"/>
      <c r="BI182" s="9"/>
      <c r="BJ182" s="4"/>
      <c r="BK182" s="4"/>
      <c r="BL182" s="4"/>
      <c r="BM182" s="4"/>
      <c r="BN182" s="9"/>
      <c r="BO182" s="6"/>
      <c r="BP182" s="12"/>
      <c r="BQ182" s="9"/>
      <c r="BR182" s="9"/>
      <c r="BS182" s="9"/>
      <c r="BT182" s="9"/>
      <c r="BU182" s="9"/>
      <c r="BV182" s="9"/>
      <c r="BW182" s="9"/>
      <c r="BX182" s="9"/>
      <c r="BY182" s="9"/>
      <c r="BZ182" s="11"/>
      <c r="CA182" s="9"/>
      <c r="CB182" s="9"/>
      <c r="CC182" s="9"/>
      <c r="CD182" s="9"/>
      <c r="CE182" s="9"/>
      <c r="CF182" s="4"/>
      <c r="CG182" s="4"/>
      <c r="CH182" s="4"/>
      <c r="CI182" s="4"/>
      <c r="CJ182" s="9"/>
      <c r="CK182" s="6"/>
      <c r="CL182" s="12"/>
      <c r="CM182" s="9"/>
      <c r="CN182" s="9"/>
      <c r="CO182" s="9"/>
      <c r="CP182" s="9"/>
      <c r="CQ182" s="9"/>
      <c r="CR182" s="9"/>
      <c r="CS182" s="9"/>
      <c r="CT182" s="9"/>
      <c r="CU182" s="9"/>
      <c r="CV182" s="11"/>
      <c r="CW182" s="9"/>
      <c r="CX182" s="9"/>
      <c r="CY182" s="9"/>
      <c r="CZ182" s="9"/>
      <c r="DA182" s="9"/>
      <c r="DB182" s="4"/>
      <c r="DC182" s="4"/>
      <c r="DD182" s="4"/>
      <c r="DE182" s="4"/>
      <c r="DF182" s="9"/>
      <c r="DG182" s="6"/>
      <c r="DH182" s="12"/>
      <c r="DI182" s="9"/>
      <c r="DJ182" s="9"/>
      <c r="DK182" s="9"/>
      <c r="DL182" s="9"/>
      <c r="DM182" s="9"/>
      <c r="DN182" s="9"/>
      <c r="DO182" s="9"/>
      <c r="DP182" s="9"/>
      <c r="DQ182" s="9"/>
      <c r="DR182" s="11"/>
      <c r="DS182" s="9"/>
      <c r="DT182" s="9"/>
      <c r="DU182" s="9"/>
      <c r="DV182" s="9"/>
      <c r="DW182" s="9"/>
      <c r="DX182" s="4"/>
      <c r="DY182" s="4"/>
      <c r="DZ182" s="4"/>
      <c r="EA182" s="4"/>
      <c r="EB182" s="9"/>
      <c r="EC182" s="6"/>
      <c r="ED182" s="12"/>
      <c r="EE182" s="9"/>
      <c r="EF182" s="9"/>
      <c r="EG182" s="9"/>
      <c r="EH182" s="9"/>
      <c r="EI182" s="9"/>
      <c r="EJ182" s="9"/>
      <c r="EK182" s="9"/>
      <c r="EL182" s="9"/>
      <c r="EM182" s="9"/>
      <c r="EN182" s="11"/>
      <c r="EO182" s="9"/>
      <c r="EP182" s="9"/>
      <c r="EQ182" s="9"/>
      <c r="ER182" s="9"/>
      <c r="ES182" s="9"/>
      <c r="ET182" s="4"/>
      <c r="EU182" s="4"/>
      <c r="EV182" s="4"/>
      <c r="EW182" s="4"/>
      <c r="EX182" s="9"/>
      <c r="EY182" s="6"/>
      <c r="EZ182" s="12"/>
      <c r="FA182" s="9"/>
      <c r="FB182" s="9"/>
      <c r="FC182" s="9"/>
      <c r="FD182" s="9"/>
      <c r="FE182" s="9"/>
      <c r="FF182" s="9"/>
      <c r="FG182" s="9"/>
      <c r="FH182" s="9"/>
      <c r="FI182" s="9"/>
      <c r="FJ182" s="11"/>
      <c r="FK182" s="9"/>
      <c r="FL182" s="9"/>
      <c r="FM182" s="9"/>
      <c r="FN182" s="9"/>
      <c r="FO182" s="9"/>
      <c r="FP182" s="4"/>
      <c r="FQ182" s="4"/>
      <c r="FR182" s="4"/>
      <c r="FS182" s="4"/>
      <c r="FT182" s="9"/>
      <c r="FU182" s="6"/>
      <c r="FV182" s="12"/>
      <c r="FW182" s="9"/>
      <c r="FX182" s="9"/>
      <c r="FY182" s="9"/>
      <c r="FZ182" s="9"/>
      <c r="GA182" s="9"/>
      <c r="GB182" s="9"/>
      <c r="GC182" s="9"/>
    </row>
    <row r="183" spans="2:185" ht="11.5">
      <c r="B183" s="3"/>
      <c r="C183" s="3"/>
      <c r="E183" s="53"/>
      <c r="F183" s="6"/>
      <c r="G183" s="12"/>
      <c r="H183" s="9"/>
      <c r="I183" s="9"/>
      <c r="J183" s="4"/>
      <c r="K183" s="4"/>
      <c r="L183" s="4"/>
      <c r="M183" s="4"/>
      <c r="N183" s="4"/>
      <c r="O183" s="10"/>
      <c r="P183" s="10"/>
      <c r="Q183" s="11"/>
      <c r="R183" s="10"/>
      <c r="S183" s="12"/>
      <c r="T183" s="4"/>
      <c r="U183" s="4"/>
      <c r="V183" s="4"/>
      <c r="W183" s="4"/>
      <c r="X183" s="4"/>
      <c r="Y183" s="16"/>
    </row>
    <row r="184" spans="2:185" ht="11.5">
      <c r="B184" s="3"/>
      <c r="C184" s="3"/>
      <c r="E184" s="53"/>
      <c r="F184" s="6"/>
      <c r="G184" s="12"/>
      <c r="H184" s="9"/>
      <c r="I184" s="9"/>
      <c r="J184" s="4"/>
      <c r="K184" s="4"/>
      <c r="L184" s="4"/>
      <c r="M184" s="4"/>
      <c r="N184" s="4"/>
      <c r="O184" s="10"/>
      <c r="P184" s="10"/>
      <c r="Q184" s="11"/>
      <c r="R184" s="10"/>
      <c r="S184" s="12"/>
      <c r="T184" s="4"/>
      <c r="U184" s="4"/>
      <c r="V184" s="4"/>
      <c r="W184" s="4"/>
      <c r="X184" s="4"/>
      <c r="Y184" s="16"/>
    </row>
    <row r="185" spans="2:185" ht="11.5">
      <c r="B185" s="3"/>
      <c r="C185" s="3"/>
      <c r="E185" s="53"/>
      <c r="F185" s="6"/>
      <c r="G185" s="12"/>
      <c r="H185" s="9"/>
      <c r="I185" s="9"/>
      <c r="J185" s="4"/>
      <c r="K185" s="4"/>
      <c r="L185" s="4"/>
      <c r="M185" s="4"/>
      <c r="N185" s="4"/>
      <c r="O185" s="10"/>
      <c r="P185" s="10"/>
      <c r="Q185" s="11"/>
      <c r="R185" s="10"/>
      <c r="S185" s="12"/>
      <c r="T185" s="4"/>
      <c r="U185" s="4"/>
      <c r="V185" s="4"/>
      <c r="W185" s="4"/>
      <c r="X185" s="4"/>
      <c r="Y185" s="16"/>
    </row>
    <row r="186" spans="2:185" ht="11.5">
      <c r="B186" s="3"/>
      <c r="C186" s="3"/>
      <c r="E186" s="53"/>
      <c r="F186" s="6"/>
      <c r="G186" s="12"/>
      <c r="H186" s="9"/>
      <c r="I186" s="9"/>
      <c r="J186" s="4"/>
      <c r="K186" s="4"/>
      <c r="L186" s="4"/>
      <c r="M186" s="4"/>
      <c r="N186" s="4"/>
      <c r="O186" s="10"/>
      <c r="P186" s="10"/>
      <c r="Q186" s="11"/>
      <c r="R186" s="10"/>
      <c r="S186" s="12"/>
      <c r="T186" s="4"/>
      <c r="U186" s="4"/>
      <c r="V186" s="4"/>
      <c r="W186" s="4"/>
      <c r="X186" s="4"/>
      <c r="Y186" s="16"/>
    </row>
    <row r="187" spans="2:185" ht="11.5">
      <c r="B187" s="3"/>
      <c r="C187" s="3"/>
      <c r="E187" s="53"/>
      <c r="F187" s="6"/>
      <c r="G187" s="12"/>
      <c r="H187" s="9"/>
      <c r="I187" s="9"/>
      <c r="J187" s="4"/>
      <c r="K187" s="4"/>
      <c r="L187" s="4"/>
      <c r="M187" s="4"/>
      <c r="N187" s="4"/>
      <c r="O187" s="10"/>
      <c r="P187" s="10"/>
      <c r="Q187" s="11"/>
      <c r="R187" s="10"/>
      <c r="S187" s="12"/>
      <c r="T187" s="4"/>
      <c r="U187" s="4"/>
      <c r="V187" s="4"/>
      <c r="W187" s="4"/>
      <c r="X187" s="4"/>
      <c r="Y187" s="16"/>
    </row>
    <row r="188" spans="2:185" ht="11.5">
      <c r="B188" s="3"/>
      <c r="C188" s="3"/>
      <c r="E188" s="53"/>
      <c r="F188" s="6"/>
      <c r="G188" s="12"/>
      <c r="H188" s="9"/>
      <c r="I188" s="9"/>
      <c r="J188" s="4"/>
      <c r="K188" s="4"/>
      <c r="L188" s="4"/>
      <c r="M188" s="4"/>
      <c r="N188" s="4"/>
      <c r="O188" s="10"/>
      <c r="P188" s="10"/>
      <c r="Q188" s="11"/>
      <c r="R188" s="10"/>
      <c r="S188" s="12"/>
      <c r="T188" s="4"/>
      <c r="U188" s="4"/>
      <c r="V188" s="4"/>
      <c r="W188" s="4"/>
      <c r="X188" s="4"/>
      <c r="Y188" s="16"/>
    </row>
    <row r="189" spans="2:185" ht="11.5">
      <c r="B189" s="3"/>
      <c r="C189" s="3"/>
      <c r="E189" s="53"/>
      <c r="F189" s="6"/>
      <c r="G189" s="12"/>
      <c r="H189" s="9"/>
      <c r="I189" s="9"/>
      <c r="J189" s="4"/>
      <c r="K189" s="4"/>
      <c r="L189" s="4"/>
      <c r="M189" s="4"/>
      <c r="N189" s="4"/>
      <c r="O189" s="10"/>
      <c r="P189" s="10"/>
      <c r="Q189" s="11"/>
      <c r="R189" s="10"/>
      <c r="S189" s="12"/>
      <c r="T189" s="4"/>
      <c r="U189" s="4"/>
      <c r="V189" s="4"/>
      <c r="W189" s="4"/>
      <c r="X189" s="4"/>
      <c r="Y189" s="16"/>
    </row>
    <row r="190" spans="2:185" ht="11.5">
      <c r="B190" s="3"/>
      <c r="C190" s="3"/>
      <c r="E190" s="53"/>
      <c r="F190" s="6"/>
      <c r="G190" s="12"/>
      <c r="H190" s="9"/>
      <c r="I190" s="9"/>
      <c r="J190" s="4"/>
      <c r="K190" s="4"/>
      <c r="L190" s="4"/>
      <c r="M190" s="4"/>
      <c r="N190" s="4"/>
      <c r="O190" s="10"/>
      <c r="P190" s="10"/>
      <c r="Q190" s="11"/>
      <c r="R190" s="10"/>
      <c r="S190" s="12"/>
      <c r="T190" s="4"/>
      <c r="U190" s="4"/>
      <c r="V190" s="4"/>
      <c r="W190" s="4"/>
      <c r="X190" s="4"/>
      <c r="Y190" s="16"/>
    </row>
    <row r="191" spans="2:185" ht="11.5">
      <c r="B191" s="3"/>
      <c r="C191" s="3"/>
      <c r="E191" s="53"/>
      <c r="F191" s="6"/>
      <c r="G191" s="12"/>
      <c r="H191" s="9"/>
      <c r="I191" s="9"/>
      <c r="J191" s="4"/>
      <c r="K191" s="4"/>
      <c r="L191" s="4"/>
      <c r="M191" s="4"/>
      <c r="N191" s="4"/>
      <c r="O191" s="10"/>
      <c r="P191" s="10"/>
      <c r="Q191" s="11"/>
      <c r="R191" s="10"/>
      <c r="S191" s="12"/>
      <c r="T191" s="4"/>
      <c r="U191" s="4"/>
      <c r="V191" s="4"/>
      <c r="W191" s="4"/>
      <c r="X191" s="4"/>
      <c r="Y191" s="16"/>
    </row>
    <row r="192" spans="2:185" ht="11.5">
      <c r="B192" s="3"/>
      <c r="C192" s="3"/>
      <c r="E192" s="53"/>
      <c r="F192" s="6"/>
      <c r="G192" s="12"/>
      <c r="H192" s="9"/>
      <c r="I192" s="9"/>
      <c r="J192" s="4"/>
      <c r="K192" s="4"/>
      <c r="L192" s="4"/>
      <c r="M192" s="4"/>
      <c r="N192" s="4"/>
      <c r="O192" s="10"/>
      <c r="P192" s="10"/>
      <c r="Q192" s="11"/>
      <c r="R192" s="10"/>
      <c r="S192" s="12"/>
      <c r="T192" s="4"/>
      <c r="U192" s="4"/>
      <c r="V192" s="4"/>
      <c r="W192" s="4"/>
      <c r="X192" s="4"/>
      <c r="Y192" s="16"/>
    </row>
    <row r="193" spans="2:25" ht="11.5">
      <c r="B193" s="3"/>
      <c r="C193" s="3"/>
      <c r="E193" s="53"/>
      <c r="F193" s="6"/>
      <c r="G193" s="12"/>
      <c r="H193" s="9"/>
      <c r="I193" s="9"/>
      <c r="J193" s="4"/>
      <c r="K193" s="4"/>
      <c r="L193" s="4"/>
      <c r="M193" s="4"/>
      <c r="N193" s="4"/>
      <c r="O193" s="10"/>
      <c r="P193" s="10"/>
      <c r="Q193" s="11"/>
      <c r="R193" s="10"/>
      <c r="S193" s="12"/>
      <c r="T193" s="4"/>
      <c r="U193" s="4"/>
      <c r="V193" s="4"/>
      <c r="W193" s="4"/>
      <c r="X193" s="4"/>
      <c r="Y193" s="16"/>
    </row>
    <row r="194" spans="2:25" ht="11.5">
      <c r="B194" s="3"/>
      <c r="C194" s="3"/>
      <c r="E194" s="53"/>
      <c r="F194" s="6"/>
      <c r="G194" s="12"/>
      <c r="H194" s="9"/>
      <c r="I194" s="9"/>
      <c r="J194" s="4"/>
      <c r="K194" s="4"/>
      <c r="L194" s="4"/>
      <c r="M194" s="4"/>
      <c r="N194" s="4"/>
      <c r="O194" s="10"/>
      <c r="P194" s="10"/>
      <c r="Q194" s="11"/>
      <c r="R194" s="10"/>
      <c r="S194" s="12"/>
      <c r="T194" s="4"/>
      <c r="U194" s="4"/>
      <c r="V194" s="4"/>
      <c r="W194" s="4"/>
      <c r="X194" s="4"/>
      <c r="Y194" s="16"/>
    </row>
    <row r="195" spans="2:25" ht="11.5">
      <c r="B195" s="3"/>
      <c r="C195" s="3"/>
      <c r="E195" s="53"/>
      <c r="F195" s="6"/>
      <c r="G195" s="12"/>
      <c r="H195" s="9"/>
      <c r="I195" s="9"/>
      <c r="J195" s="4"/>
      <c r="K195" s="4"/>
      <c r="L195" s="4"/>
      <c r="M195" s="4"/>
      <c r="N195" s="4"/>
      <c r="O195" s="10"/>
      <c r="P195" s="10"/>
      <c r="Q195" s="11"/>
      <c r="R195" s="10"/>
      <c r="S195" s="12"/>
      <c r="T195" s="4"/>
      <c r="U195" s="4"/>
      <c r="V195" s="4"/>
      <c r="W195" s="4"/>
      <c r="X195" s="4"/>
      <c r="Y195" s="16"/>
    </row>
    <row r="196" spans="2:25" ht="11.5">
      <c r="B196" s="3"/>
      <c r="C196" s="3"/>
      <c r="E196" s="53"/>
      <c r="F196" s="6"/>
      <c r="G196" s="12"/>
      <c r="H196" s="9"/>
      <c r="I196" s="9"/>
      <c r="J196" s="4"/>
      <c r="K196" s="4"/>
      <c r="L196" s="4"/>
      <c r="M196" s="4"/>
      <c r="N196" s="4"/>
      <c r="O196" s="10"/>
      <c r="P196" s="10"/>
      <c r="Q196" s="11"/>
      <c r="R196" s="10"/>
      <c r="S196" s="12"/>
      <c r="T196" s="4"/>
      <c r="U196" s="4"/>
      <c r="V196" s="4"/>
      <c r="W196" s="4"/>
      <c r="X196" s="4"/>
      <c r="Y196" s="16"/>
    </row>
    <row r="197" spans="2:25" ht="11.5">
      <c r="B197" s="3"/>
      <c r="C197" s="3"/>
      <c r="E197" s="53"/>
      <c r="F197" s="6"/>
      <c r="G197" s="12"/>
      <c r="H197" s="9"/>
      <c r="I197" s="9"/>
      <c r="J197" s="4"/>
      <c r="K197" s="4"/>
      <c r="L197" s="4"/>
      <c r="M197" s="4"/>
      <c r="N197" s="4"/>
      <c r="O197" s="10"/>
      <c r="P197" s="10"/>
      <c r="Q197" s="11"/>
      <c r="R197" s="10"/>
      <c r="S197" s="12"/>
      <c r="T197" s="4"/>
      <c r="U197" s="4"/>
      <c r="V197" s="4"/>
      <c r="W197" s="4"/>
      <c r="X197" s="4"/>
      <c r="Y197" s="16"/>
    </row>
    <row r="198" spans="2:25" ht="11.5">
      <c r="B198" s="3"/>
      <c r="C198" s="3"/>
      <c r="E198" s="53"/>
      <c r="F198" s="6"/>
      <c r="G198" s="12"/>
      <c r="H198" s="9"/>
      <c r="I198" s="9"/>
      <c r="J198" s="4"/>
      <c r="K198" s="4"/>
      <c r="L198" s="4"/>
      <c r="M198" s="4"/>
      <c r="N198" s="4"/>
      <c r="O198" s="10"/>
      <c r="P198" s="10"/>
      <c r="Q198" s="11"/>
      <c r="R198" s="10"/>
      <c r="S198" s="12"/>
      <c r="T198" s="4"/>
      <c r="U198" s="4"/>
      <c r="V198" s="4"/>
      <c r="W198" s="4"/>
      <c r="X198" s="4"/>
      <c r="Y198" s="16"/>
    </row>
    <row r="199" spans="2:25" ht="11.5">
      <c r="B199" s="3"/>
      <c r="C199" s="3"/>
      <c r="E199" s="53"/>
      <c r="F199" s="6"/>
      <c r="G199" s="12"/>
      <c r="H199" s="9"/>
      <c r="I199" s="9"/>
      <c r="J199" s="4"/>
      <c r="K199" s="4"/>
      <c r="L199" s="4"/>
      <c r="M199" s="4"/>
      <c r="N199" s="4"/>
      <c r="O199" s="10"/>
      <c r="P199" s="10"/>
      <c r="Q199" s="11"/>
      <c r="R199" s="10"/>
      <c r="S199" s="12"/>
      <c r="T199" s="4"/>
      <c r="U199" s="4"/>
      <c r="V199" s="4"/>
      <c r="W199" s="4"/>
      <c r="X199" s="4"/>
      <c r="Y199" s="16"/>
    </row>
    <row r="200" spans="2:25" ht="11.5">
      <c r="B200" s="3"/>
      <c r="C200" s="3"/>
      <c r="E200" s="53"/>
      <c r="F200" s="6"/>
      <c r="G200" s="12"/>
      <c r="H200" s="9"/>
      <c r="I200" s="9"/>
      <c r="J200" s="4"/>
      <c r="K200" s="4"/>
      <c r="L200" s="4"/>
      <c r="M200" s="4"/>
      <c r="N200" s="4"/>
      <c r="O200" s="10"/>
      <c r="P200" s="10"/>
      <c r="Q200" s="11"/>
      <c r="R200" s="10"/>
      <c r="S200" s="12"/>
      <c r="T200" s="4"/>
      <c r="U200" s="4"/>
      <c r="V200" s="4"/>
      <c r="W200" s="4"/>
      <c r="X200" s="4"/>
      <c r="Y200" s="16"/>
    </row>
    <row r="201" spans="2:25" ht="11.5">
      <c r="B201" s="3"/>
      <c r="C201" s="3"/>
      <c r="E201" s="53"/>
      <c r="F201" s="6"/>
      <c r="G201" s="12"/>
      <c r="H201" s="9"/>
      <c r="I201" s="9"/>
      <c r="J201" s="4"/>
      <c r="K201" s="4"/>
      <c r="L201" s="4"/>
      <c r="M201" s="4"/>
      <c r="N201" s="4"/>
      <c r="O201" s="10"/>
      <c r="P201" s="10"/>
      <c r="Q201" s="11"/>
      <c r="R201" s="10"/>
      <c r="S201" s="12"/>
      <c r="T201" s="4"/>
      <c r="U201" s="4"/>
      <c r="V201" s="4"/>
      <c r="W201" s="4"/>
      <c r="X201" s="4"/>
      <c r="Y201" s="16"/>
    </row>
    <row r="202" spans="2:25" ht="11.5">
      <c r="B202" s="3"/>
      <c r="C202" s="3"/>
      <c r="E202" s="53"/>
      <c r="F202" s="6"/>
      <c r="G202" s="12"/>
      <c r="H202" s="9"/>
      <c r="I202" s="9"/>
      <c r="J202" s="4"/>
      <c r="K202" s="4"/>
      <c r="L202" s="4"/>
      <c r="M202" s="4"/>
      <c r="N202" s="4"/>
      <c r="O202" s="10"/>
      <c r="P202" s="10"/>
      <c r="Q202" s="11"/>
      <c r="R202" s="10"/>
      <c r="S202" s="12"/>
      <c r="T202" s="4"/>
      <c r="U202" s="4"/>
      <c r="V202" s="4"/>
      <c r="W202" s="4"/>
      <c r="X202" s="4"/>
      <c r="Y202" s="16"/>
    </row>
    <row r="203" spans="2:25" ht="11.5">
      <c r="B203" s="3"/>
      <c r="C203" s="3"/>
      <c r="E203" s="53"/>
      <c r="F203" s="6"/>
      <c r="G203" s="12"/>
      <c r="H203" s="9"/>
      <c r="I203" s="9"/>
      <c r="J203" s="4"/>
      <c r="K203" s="4"/>
      <c r="L203" s="4"/>
      <c r="M203" s="4"/>
      <c r="N203" s="4"/>
      <c r="O203" s="10"/>
      <c r="P203" s="10"/>
      <c r="Q203" s="11"/>
      <c r="R203" s="10"/>
      <c r="S203" s="12"/>
      <c r="T203" s="4"/>
      <c r="U203" s="4"/>
      <c r="V203" s="4"/>
      <c r="W203" s="4"/>
      <c r="X203" s="4"/>
      <c r="Y203" s="16"/>
    </row>
    <row r="204" spans="2:25" ht="11.5">
      <c r="B204" s="3"/>
      <c r="C204" s="3"/>
      <c r="E204" s="53"/>
      <c r="F204" s="6"/>
      <c r="G204" s="12"/>
      <c r="H204" s="9"/>
      <c r="I204" s="9"/>
      <c r="J204" s="4"/>
      <c r="K204" s="4"/>
      <c r="L204" s="4"/>
      <c r="M204" s="4"/>
      <c r="N204" s="4"/>
      <c r="O204" s="10"/>
      <c r="P204" s="10"/>
      <c r="Q204" s="11"/>
      <c r="R204" s="10"/>
      <c r="S204" s="12"/>
      <c r="T204" s="4"/>
      <c r="U204" s="4"/>
      <c r="V204" s="4"/>
      <c r="W204" s="4"/>
      <c r="X204" s="4"/>
      <c r="Y204" s="16"/>
    </row>
    <row r="205" spans="2:25" ht="11.5">
      <c r="B205" s="3"/>
      <c r="C205" s="3"/>
      <c r="E205" s="53"/>
      <c r="F205" s="6"/>
      <c r="G205" s="12"/>
      <c r="H205" s="9"/>
      <c r="I205" s="9"/>
      <c r="J205" s="4"/>
      <c r="K205" s="4"/>
      <c r="L205" s="4"/>
      <c r="M205" s="4"/>
      <c r="N205" s="4"/>
      <c r="O205" s="10"/>
      <c r="P205" s="10"/>
      <c r="Q205" s="11"/>
      <c r="R205" s="10"/>
      <c r="S205" s="12"/>
      <c r="T205" s="4"/>
      <c r="U205" s="4"/>
      <c r="V205" s="4"/>
      <c r="W205" s="4"/>
      <c r="X205" s="4"/>
      <c r="Y205" s="16"/>
    </row>
    <row r="206" spans="2:25" ht="11.5">
      <c r="B206" s="3"/>
      <c r="C206" s="3"/>
      <c r="E206" s="53"/>
      <c r="F206" s="6"/>
      <c r="G206" s="12"/>
      <c r="H206" s="9"/>
      <c r="I206" s="9"/>
      <c r="J206" s="4"/>
      <c r="K206" s="4"/>
      <c r="L206" s="4"/>
      <c r="M206" s="4"/>
      <c r="N206" s="4"/>
      <c r="O206" s="10"/>
      <c r="P206" s="10"/>
      <c r="Q206" s="11"/>
      <c r="R206" s="10"/>
      <c r="S206" s="12"/>
      <c r="T206" s="4"/>
      <c r="U206" s="4"/>
      <c r="V206" s="4"/>
      <c r="W206" s="4"/>
      <c r="X206" s="4"/>
      <c r="Y206" s="16"/>
    </row>
    <row r="207" spans="2:25" ht="11.5">
      <c r="B207" s="3"/>
      <c r="C207" s="3"/>
      <c r="E207" s="53"/>
      <c r="F207" s="6"/>
      <c r="G207" s="12"/>
      <c r="H207" s="9"/>
      <c r="I207" s="9"/>
      <c r="J207" s="4"/>
      <c r="K207" s="4"/>
      <c r="L207" s="4"/>
      <c r="M207" s="4"/>
      <c r="N207" s="4"/>
      <c r="O207" s="10"/>
      <c r="P207" s="10"/>
      <c r="Q207" s="11"/>
      <c r="R207" s="10"/>
      <c r="S207" s="12"/>
      <c r="T207" s="4"/>
      <c r="U207" s="4"/>
      <c r="V207" s="4"/>
      <c r="W207" s="4"/>
      <c r="X207" s="4"/>
      <c r="Y207" s="16"/>
    </row>
    <row r="208" spans="2:25" ht="11.5">
      <c r="B208" s="3"/>
      <c r="C208" s="3"/>
      <c r="E208" s="53"/>
      <c r="F208" s="6"/>
      <c r="G208" s="12"/>
      <c r="H208" s="9"/>
      <c r="I208" s="9"/>
      <c r="J208" s="4"/>
      <c r="K208" s="4"/>
      <c r="L208" s="4"/>
      <c r="M208" s="4"/>
      <c r="N208" s="4"/>
      <c r="O208" s="10"/>
      <c r="P208" s="10"/>
      <c r="Q208" s="11"/>
      <c r="R208" s="10"/>
      <c r="S208" s="12"/>
      <c r="T208" s="4"/>
      <c r="U208" s="4"/>
      <c r="V208" s="4"/>
      <c r="W208" s="4"/>
      <c r="X208" s="4"/>
      <c r="Y208" s="16"/>
    </row>
    <row r="209" spans="2:25" ht="11.5">
      <c r="B209" s="3"/>
      <c r="C209" s="3"/>
      <c r="E209" s="53"/>
      <c r="F209" s="6"/>
      <c r="G209" s="12"/>
      <c r="H209" s="9"/>
      <c r="I209" s="9"/>
      <c r="J209" s="4"/>
      <c r="K209" s="4"/>
      <c r="L209" s="4"/>
      <c r="M209" s="4"/>
      <c r="N209" s="4"/>
      <c r="O209" s="10"/>
      <c r="P209" s="10"/>
      <c r="Q209" s="11"/>
      <c r="R209" s="10"/>
      <c r="S209" s="12"/>
      <c r="T209" s="4"/>
      <c r="U209" s="4"/>
      <c r="V209" s="4"/>
      <c r="W209" s="4"/>
      <c r="X209" s="4"/>
      <c r="Y209" s="16"/>
    </row>
    <row r="210" spans="2:25" ht="11.5">
      <c r="B210" s="3"/>
      <c r="C210" s="3"/>
      <c r="E210" s="53"/>
      <c r="F210" s="6"/>
      <c r="G210" s="12"/>
      <c r="H210" s="9"/>
      <c r="I210" s="9"/>
      <c r="J210" s="4"/>
      <c r="K210" s="4"/>
      <c r="L210" s="4"/>
      <c r="M210" s="4"/>
      <c r="N210" s="4"/>
      <c r="O210" s="10"/>
      <c r="P210" s="10"/>
      <c r="Q210" s="11"/>
      <c r="R210" s="10"/>
      <c r="S210" s="12"/>
      <c r="T210" s="4"/>
      <c r="U210" s="4"/>
      <c r="V210" s="4"/>
      <c r="W210" s="4"/>
      <c r="X210" s="4"/>
      <c r="Y210" s="16"/>
    </row>
    <row r="211" spans="2:25" ht="11.5">
      <c r="B211" s="3"/>
      <c r="C211" s="3"/>
      <c r="E211" s="53"/>
      <c r="F211" s="6"/>
      <c r="G211" s="12"/>
      <c r="H211" s="9"/>
      <c r="I211" s="9"/>
      <c r="J211" s="4"/>
      <c r="K211" s="4"/>
      <c r="L211" s="4"/>
      <c r="M211" s="4"/>
      <c r="N211" s="10"/>
      <c r="O211" s="10"/>
      <c r="P211" s="11"/>
      <c r="Q211" s="10"/>
      <c r="R211" s="4"/>
      <c r="S211" s="4"/>
      <c r="T211" s="4"/>
      <c r="U211" s="4"/>
      <c r="V211" s="4"/>
      <c r="W211" s="4"/>
      <c r="X211" s="4"/>
      <c r="Y211" s="16"/>
    </row>
    <row r="212" spans="2:25" ht="11.5">
      <c r="B212" s="3"/>
      <c r="C212" s="3"/>
      <c r="E212" s="53"/>
      <c r="F212" s="6"/>
      <c r="G212" s="12"/>
      <c r="H212" s="9"/>
      <c r="I212" s="9"/>
      <c r="J212" s="4"/>
      <c r="K212" s="4"/>
      <c r="L212" s="4"/>
      <c r="M212" s="4"/>
      <c r="N212" s="10"/>
      <c r="O212" s="10"/>
      <c r="P212" s="11"/>
      <c r="Q212" s="10"/>
      <c r="R212" s="4"/>
      <c r="S212" s="4"/>
      <c r="T212" s="4"/>
      <c r="U212" s="4"/>
      <c r="V212" s="4"/>
      <c r="W212" s="4"/>
      <c r="X212" s="4"/>
      <c r="Y212" s="16"/>
    </row>
    <row r="213" spans="2:25" ht="11.5">
      <c r="B213" s="3"/>
      <c r="C213" s="3"/>
      <c r="E213" s="53"/>
      <c r="F213" s="6"/>
      <c r="G213" s="12"/>
      <c r="H213" s="9"/>
      <c r="I213" s="9"/>
      <c r="J213" s="4"/>
      <c r="K213" s="4"/>
      <c r="L213" s="4"/>
      <c r="M213" s="4"/>
      <c r="N213" s="10"/>
      <c r="O213" s="10"/>
      <c r="P213" s="11"/>
      <c r="Q213" s="10"/>
      <c r="R213" s="4"/>
      <c r="S213" s="4"/>
      <c r="T213" s="4"/>
      <c r="U213" s="4"/>
      <c r="V213" s="4"/>
      <c r="W213" s="4"/>
      <c r="X213" s="4"/>
      <c r="Y213" s="16"/>
    </row>
    <row r="214" spans="2:25" ht="11.5">
      <c r="B214" s="3"/>
      <c r="C214" s="3"/>
      <c r="E214" s="53"/>
      <c r="F214" s="6"/>
      <c r="G214" s="12"/>
      <c r="H214" s="9"/>
      <c r="I214" s="9"/>
      <c r="J214" s="4"/>
      <c r="K214" s="4"/>
      <c r="L214" s="4"/>
      <c r="M214" s="4"/>
      <c r="N214" s="10"/>
      <c r="O214" s="10"/>
      <c r="P214" s="11"/>
      <c r="Q214" s="10"/>
      <c r="R214" s="4"/>
      <c r="S214" s="4"/>
      <c r="T214" s="4"/>
      <c r="U214" s="4"/>
      <c r="V214" s="4"/>
      <c r="W214" s="4"/>
      <c r="X214" s="4"/>
      <c r="Y214" s="16"/>
    </row>
    <row r="215" spans="2:25" ht="11.5">
      <c r="B215" s="3"/>
      <c r="C215" s="3"/>
      <c r="E215" s="53"/>
      <c r="F215" s="6"/>
      <c r="G215" s="12"/>
      <c r="H215" s="9"/>
      <c r="I215" s="9"/>
      <c r="J215" s="4"/>
      <c r="K215" s="4"/>
      <c r="L215" s="4"/>
      <c r="M215" s="4"/>
      <c r="N215" s="10"/>
      <c r="O215" s="10"/>
      <c r="P215" s="11"/>
      <c r="Q215" s="10"/>
      <c r="R215" s="4"/>
      <c r="S215" s="4"/>
      <c r="T215" s="4"/>
      <c r="U215" s="4"/>
      <c r="V215" s="4"/>
      <c r="W215" s="4"/>
      <c r="X215" s="4"/>
      <c r="Y215" s="16"/>
    </row>
    <row r="216" spans="2:25" ht="11.5">
      <c r="B216" s="3"/>
      <c r="C216" s="3"/>
      <c r="E216" s="53"/>
      <c r="F216" s="6"/>
      <c r="G216" s="12"/>
      <c r="H216" s="9"/>
      <c r="I216" s="9"/>
      <c r="J216" s="4"/>
      <c r="K216" s="4"/>
      <c r="L216" s="4"/>
      <c r="M216" s="4"/>
      <c r="N216" s="10"/>
      <c r="O216" s="10"/>
      <c r="P216" s="11"/>
      <c r="Q216" s="10"/>
      <c r="R216" s="4"/>
      <c r="S216" s="4"/>
      <c r="T216" s="4"/>
      <c r="U216" s="4"/>
      <c r="V216" s="4"/>
      <c r="W216" s="4"/>
      <c r="X216" s="4"/>
      <c r="Y216" s="16"/>
    </row>
    <row r="217" spans="2:25" ht="11.5">
      <c r="B217" s="3"/>
      <c r="C217" s="3"/>
      <c r="E217" s="53"/>
      <c r="F217" s="6"/>
      <c r="G217" s="12"/>
      <c r="H217" s="9"/>
      <c r="I217" s="9"/>
      <c r="J217" s="4"/>
      <c r="K217" s="4"/>
      <c r="L217" s="4"/>
      <c r="M217" s="4"/>
      <c r="N217" s="10"/>
      <c r="O217" s="10"/>
      <c r="P217" s="11"/>
      <c r="Q217" s="10"/>
      <c r="R217" s="4"/>
      <c r="S217" s="4"/>
      <c r="T217" s="4"/>
      <c r="U217" s="4"/>
      <c r="V217" s="4"/>
      <c r="W217" s="4"/>
      <c r="X217" s="4"/>
      <c r="Y217" s="16"/>
    </row>
    <row r="218" spans="2:25" ht="11.5">
      <c r="B218" s="3"/>
      <c r="C218" s="3"/>
      <c r="E218" s="53"/>
      <c r="F218" s="6"/>
      <c r="G218" s="12"/>
      <c r="H218" s="9"/>
      <c r="I218" s="9"/>
      <c r="J218" s="4"/>
      <c r="K218" s="4"/>
      <c r="L218" s="4"/>
      <c r="M218" s="4"/>
      <c r="N218" s="10"/>
      <c r="O218" s="10"/>
      <c r="P218" s="11"/>
      <c r="Q218" s="10"/>
      <c r="R218" s="4"/>
      <c r="S218" s="4"/>
      <c r="T218" s="4"/>
      <c r="U218" s="4"/>
      <c r="V218" s="4"/>
      <c r="W218" s="4"/>
      <c r="X218" s="4"/>
      <c r="Y218" s="16"/>
    </row>
    <row r="219" spans="2:25" ht="11.5">
      <c r="B219" s="3"/>
      <c r="C219" s="3"/>
      <c r="E219" s="53"/>
      <c r="F219" s="6"/>
      <c r="G219" s="12"/>
      <c r="H219" s="9"/>
      <c r="I219" s="9"/>
      <c r="J219" s="4"/>
      <c r="K219" s="4"/>
      <c r="L219" s="4"/>
      <c r="M219" s="4"/>
      <c r="N219" s="10"/>
      <c r="O219" s="10"/>
      <c r="P219" s="11"/>
      <c r="Q219" s="10"/>
      <c r="R219" s="4"/>
      <c r="S219" s="4"/>
      <c r="T219" s="4"/>
      <c r="U219" s="4"/>
      <c r="V219" s="4"/>
      <c r="W219" s="4"/>
      <c r="X219" s="4"/>
      <c r="Y219" s="16"/>
    </row>
    <row r="220" spans="2:25" ht="11.5">
      <c r="B220" s="3"/>
      <c r="C220" s="3"/>
      <c r="E220" s="53"/>
      <c r="F220" s="6"/>
      <c r="G220" s="12"/>
      <c r="H220" s="9"/>
      <c r="I220" s="9"/>
      <c r="J220" s="4"/>
      <c r="K220" s="4"/>
      <c r="L220" s="4"/>
      <c r="M220" s="4"/>
      <c r="N220" s="10"/>
      <c r="O220" s="10"/>
      <c r="P220" s="11"/>
      <c r="Q220" s="10"/>
      <c r="R220" s="4"/>
      <c r="S220" s="4"/>
      <c r="T220" s="4"/>
      <c r="U220" s="4"/>
      <c r="V220" s="4"/>
      <c r="W220" s="4"/>
      <c r="X220" s="4"/>
      <c r="Y220" s="16"/>
    </row>
    <row r="221" spans="2:25" ht="11.5">
      <c r="B221" s="3"/>
      <c r="C221" s="3"/>
      <c r="E221" s="53"/>
      <c r="F221" s="6"/>
      <c r="G221" s="12"/>
      <c r="H221" s="9"/>
      <c r="I221" s="9"/>
      <c r="J221" s="4"/>
      <c r="K221" s="4"/>
      <c r="L221" s="4"/>
      <c r="M221" s="4"/>
      <c r="N221" s="10"/>
      <c r="O221" s="10"/>
      <c r="P221" s="11"/>
      <c r="Q221" s="10"/>
      <c r="R221" s="4"/>
      <c r="S221" s="4"/>
      <c r="T221" s="4"/>
      <c r="U221" s="4"/>
      <c r="V221" s="4"/>
      <c r="W221" s="4"/>
      <c r="X221" s="4"/>
      <c r="Y221" s="16"/>
    </row>
    <row r="222" spans="2:25" ht="11.5">
      <c r="B222" s="3"/>
      <c r="C222" s="3"/>
      <c r="E222" s="53"/>
      <c r="F222" s="6"/>
      <c r="G222" s="12"/>
      <c r="H222" s="9"/>
      <c r="I222" s="9"/>
      <c r="J222" s="4"/>
      <c r="K222" s="4"/>
      <c r="L222" s="4"/>
      <c r="M222" s="4"/>
      <c r="N222" s="10"/>
      <c r="O222" s="10"/>
      <c r="P222" s="11"/>
      <c r="Q222" s="10"/>
      <c r="R222" s="4"/>
      <c r="S222" s="4"/>
      <c r="T222" s="4"/>
      <c r="U222" s="4"/>
      <c r="V222" s="4"/>
      <c r="W222" s="4"/>
      <c r="X222" s="4"/>
      <c r="Y222" s="16"/>
    </row>
    <row r="223" spans="2:25" ht="11.5">
      <c r="B223" s="3"/>
      <c r="C223" s="3"/>
      <c r="E223" s="53"/>
      <c r="F223" s="6"/>
      <c r="G223" s="12"/>
      <c r="H223" s="9"/>
      <c r="I223" s="9"/>
      <c r="J223" s="4"/>
      <c r="K223" s="4"/>
      <c r="L223" s="4"/>
      <c r="M223" s="4"/>
      <c r="N223" s="10"/>
      <c r="O223" s="10"/>
      <c r="P223" s="11"/>
      <c r="Q223" s="10"/>
      <c r="R223" s="4"/>
      <c r="S223" s="4"/>
      <c r="T223" s="4"/>
      <c r="U223" s="4"/>
      <c r="V223" s="4"/>
      <c r="W223" s="4"/>
      <c r="X223" s="4"/>
      <c r="Y223" s="16"/>
    </row>
    <row r="224" spans="2:25" ht="11.5">
      <c r="B224" s="3"/>
      <c r="C224" s="3"/>
      <c r="E224" s="53"/>
      <c r="F224" s="6"/>
      <c r="G224" s="12"/>
      <c r="H224" s="9"/>
      <c r="I224" s="9"/>
      <c r="J224" s="4"/>
      <c r="K224" s="4"/>
      <c r="L224" s="4"/>
      <c r="M224" s="4"/>
      <c r="N224" s="10"/>
      <c r="O224" s="10"/>
      <c r="P224" s="11"/>
      <c r="Q224" s="10"/>
      <c r="R224" s="4"/>
      <c r="S224" s="4"/>
      <c r="T224" s="4"/>
      <c r="U224" s="4"/>
      <c r="V224" s="4"/>
      <c r="W224" s="4"/>
      <c r="X224" s="4"/>
      <c r="Y224" s="16"/>
    </row>
    <row r="225" spans="2:25" ht="11.5">
      <c r="B225" s="3"/>
      <c r="C225" s="3"/>
      <c r="E225" s="53"/>
      <c r="F225" s="6"/>
      <c r="G225" s="12"/>
      <c r="H225" s="9"/>
      <c r="I225" s="9"/>
      <c r="J225" s="4"/>
      <c r="K225" s="4"/>
      <c r="L225" s="4"/>
      <c r="M225" s="4"/>
      <c r="N225" s="10"/>
      <c r="O225" s="10"/>
      <c r="P225" s="11"/>
      <c r="Q225" s="10"/>
      <c r="R225" s="4"/>
      <c r="S225" s="4"/>
      <c r="T225" s="4"/>
      <c r="U225" s="4"/>
      <c r="V225" s="4"/>
      <c r="W225" s="4"/>
      <c r="X225" s="4"/>
      <c r="Y225" s="16"/>
    </row>
    <row r="226" spans="2:25" ht="11.5">
      <c r="B226" s="3"/>
      <c r="C226" s="3"/>
      <c r="E226" s="53"/>
      <c r="F226" s="6"/>
      <c r="G226" s="12"/>
      <c r="H226" s="9"/>
      <c r="I226" s="9"/>
      <c r="J226" s="4"/>
      <c r="K226" s="4"/>
      <c r="L226" s="4"/>
      <c r="M226" s="4"/>
      <c r="N226" s="10"/>
      <c r="O226" s="10"/>
      <c r="P226" s="11"/>
      <c r="Q226" s="10"/>
      <c r="R226" s="4"/>
      <c r="S226" s="4"/>
      <c r="T226" s="4"/>
      <c r="U226" s="4"/>
      <c r="V226" s="4"/>
      <c r="W226" s="4"/>
      <c r="X226" s="4"/>
      <c r="Y226" s="16"/>
    </row>
    <row r="227" spans="2:25" ht="11.5">
      <c r="B227" s="3"/>
      <c r="C227" s="3"/>
      <c r="E227" s="53"/>
      <c r="F227" s="6"/>
      <c r="G227" s="12"/>
      <c r="H227" s="9"/>
      <c r="I227" s="9"/>
      <c r="J227" s="4"/>
      <c r="K227" s="4"/>
      <c r="L227" s="4"/>
      <c r="M227" s="4"/>
      <c r="N227" s="10"/>
      <c r="O227" s="10"/>
      <c r="P227" s="11"/>
      <c r="Q227" s="10"/>
      <c r="R227" s="4"/>
      <c r="S227" s="4"/>
      <c r="T227" s="4"/>
      <c r="U227" s="4"/>
      <c r="V227" s="4"/>
      <c r="W227" s="4"/>
      <c r="X227" s="4"/>
      <c r="Y227" s="16"/>
    </row>
    <row r="228" spans="2:25" ht="11.5">
      <c r="B228" s="3"/>
      <c r="C228" s="3"/>
      <c r="E228" s="53"/>
      <c r="F228" s="6"/>
      <c r="G228" s="12"/>
      <c r="H228" s="9"/>
      <c r="I228" s="9"/>
      <c r="J228" s="4"/>
      <c r="K228" s="4"/>
      <c r="L228" s="4"/>
      <c r="M228" s="4"/>
      <c r="N228" s="10"/>
      <c r="O228" s="10"/>
      <c r="P228" s="11"/>
      <c r="Q228" s="10"/>
      <c r="R228" s="4"/>
      <c r="S228" s="4"/>
      <c r="T228" s="4"/>
      <c r="U228" s="4"/>
      <c r="V228" s="4"/>
      <c r="W228" s="4"/>
      <c r="X228" s="4"/>
      <c r="Y228" s="16"/>
    </row>
    <row r="229" spans="2:25" ht="11.5">
      <c r="B229" s="3"/>
      <c r="C229" s="3"/>
      <c r="E229" s="53"/>
      <c r="F229" s="6"/>
      <c r="G229" s="12"/>
      <c r="H229" s="9"/>
      <c r="I229" s="9"/>
      <c r="J229" s="4"/>
      <c r="K229" s="4"/>
      <c r="L229" s="4"/>
      <c r="M229" s="4"/>
      <c r="N229" s="10"/>
      <c r="O229" s="10"/>
      <c r="P229" s="11"/>
      <c r="Q229" s="10"/>
      <c r="R229" s="4"/>
      <c r="S229" s="4"/>
      <c r="T229" s="4"/>
      <c r="U229" s="4"/>
      <c r="V229" s="4"/>
      <c r="W229" s="4"/>
      <c r="X229" s="4"/>
      <c r="Y229" s="16"/>
    </row>
    <row r="230" spans="2:25" ht="11.5">
      <c r="B230" s="3"/>
      <c r="C230" s="3"/>
      <c r="E230" s="53"/>
      <c r="F230" s="6"/>
      <c r="G230" s="12"/>
      <c r="H230" s="9"/>
      <c r="I230" s="9"/>
      <c r="J230" s="4"/>
      <c r="K230" s="4"/>
      <c r="L230" s="4"/>
      <c r="M230" s="4"/>
      <c r="N230" s="10"/>
      <c r="O230" s="10"/>
      <c r="P230" s="11"/>
      <c r="Q230" s="10"/>
      <c r="R230" s="4"/>
      <c r="S230" s="4"/>
      <c r="T230" s="4"/>
      <c r="U230" s="4"/>
      <c r="V230" s="4"/>
      <c r="W230" s="4"/>
      <c r="X230" s="4"/>
      <c r="Y230" s="16"/>
    </row>
    <row r="231" spans="2:25" ht="11.5">
      <c r="B231" s="3"/>
      <c r="C231" s="3"/>
      <c r="E231" s="53"/>
      <c r="F231" s="6"/>
      <c r="G231" s="12"/>
      <c r="H231" s="9"/>
      <c r="I231" s="9"/>
      <c r="J231" s="4"/>
      <c r="K231" s="4"/>
      <c r="L231" s="4"/>
      <c r="M231" s="4"/>
      <c r="N231" s="10"/>
      <c r="O231" s="10"/>
      <c r="P231" s="11"/>
      <c r="Q231" s="10"/>
      <c r="R231" s="4"/>
      <c r="S231" s="4"/>
      <c r="T231" s="4"/>
      <c r="U231" s="4"/>
      <c r="V231" s="4"/>
      <c r="W231" s="4"/>
      <c r="X231" s="4"/>
      <c r="Y231" s="16"/>
    </row>
    <row r="232" spans="2:25" ht="11.5">
      <c r="B232" s="3"/>
      <c r="C232" s="3"/>
      <c r="E232" s="53"/>
      <c r="F232" s="6"/>
      <c r="G232" s="12"/>
      <c r="H232" s="9"/>
      <c r="I232" s="9"/>
      <c r="J232" s="4"/>
      <c r="K232" s="4"/>
      <c r="L232" s="4"/>
      <c r="M232" s="4"/>
      <c r="N232" s="10"/>
      <c r="O232" s="10"/>
      <c r="P232" s="11"/>
      <c r="Q232" s="10"/>
      <c r="R232" s="4"/>
      <c r="S232" s="4"/>
      <c r="T232" s="4"/>
      <c r="U232" s="4"/>
      <c r="V232" s="4"/>
      <c r="W232" s="4"/>
      <c r="X232" s="4"/>
      <c r="Y232" s="16"/>
    </row>
    <row r="233" spans="2:25" ht="11.5">
      <c r="B233" s="3"/>
      <c r="C233" s="3"/>
      <c r="E233" s="53"/>
      <c r="F233" s="6"/>
      <c r="G233" s="12"/>
      <c r="H233" s="9"/>
      <c r="I233" s="9"/>
      <c r="J233" s="4"/>
      <c r="K233" s="4"/>
      <c r="L233" s="4"/>
      <c r="M233" s="4"/>
      <c r="N233" s="10"/>
      <c r="O233" s="10"/>
      <c r="P233" s="11"/>
      <c r="Q233" s="10"/>
      <c r="R233" s="4"/>
      <c r="S233" s="4"/>
      <c r="T233" s="4"/>
      <c r="U233" s="4"/>
      <c r="V233" s="4"/>
      <c r="W233" s="4"/>
      <c r="X233" s="4"/>
      <c r="Y233" s="16"/>
    </row>
    <row r="234" spans="2:25" ht="11.5">
      <c r="B234" s="3"/>
      <c r="C234" s="3"/>
      <c r="E234" s="53"/>
      <c r="F234" s="6"/>
      <c r="G234" s="12"/>
      <c r="H234" s="9"/>
      <c r="I234" s="9"/>
      <c r="J234" s="9"/>
      <c r="K234" s="4"/>
      <c r="L234" s="4"/>
      <c r="M234" s="4"/>
      <c r="N234" s="4"/>
      <c r="O234" s="10"/>
      <c r="P234" s="10"/>
      <c r="Q234" s="11"/>
      <c r="R234" s="10"/>
      <c r="S234" s="4"/>
      <c r="T234" s="4"/>
      <c r="U234" s="4"/>
      <c r="V234" s="4"/>
      <c r="W234" s="4"/>
      <c r="X234" s="4"/>
      <c r="Y234" s="16"/>
    </row>
    <row r="235" spans="2:25" ht="11.5">
      <c r="B235" s="3"/>
      <c r="C235" s="3"/>
      <c r="E235" s="53"/>
      <c r="F235" s="6"/>
      <c r="G235" s="12"/>
      <c r="H235" s="9"/>
      <c r="I235" s="9"/>
      <c r="J235" s="9"/>
      <c r="K235" s="4"/>
      <c r="L235" s="4"/>
      <c r="M235" s="4"/>
      <c r="N235" s="4"/>
      <c r="O235" s="10"/>
      <c r="P235" s="10"/>
      <c r="Q235" s="11"/>
      <c r="R235" s="10"/>
      <c r="S235" s="4"/>
      <c r="T235" s="4"/>
      <c r="U235" s="4"/>
      <c r="V235" s="4"/>
      <c r="W235" s="4"/>
      <c r="X235" s="4"/>
      <c r="Y235" s="16"/>
    </row>
    <row r="236" spans="2:25" ht="11.5">
      <c r="B236" s="3"/>
      <c r="C236" s="3"/>
      <c r="E236" s="53"/>
      <c r="F236" s="6"/>
      <c r="G236" s="12"/>
      <c r="H236" s="9"/>
      <c r="I236" s="9"/>
      <c r="J236" s="9"/>
      <c r="K236" s="4"/>
      <c r="L236" s="4"/>
      <c r="M236" s="4"/>
      <c r="N236" s="4"/>
      <c r="O236" s="10"/>
      <c r="P236" s="10"/>
      <c r="Q236" s="11"/>
      <c r="R236" s="10"/>
      <c r="S236" s="4"/>
      <c r="T236" s="4"/>
      <c r="U236" s="4"/>
      <c r="V236" s="4"/>
      <c r="W236" s="4"/>
      <c r="X236" s="4"/>
      <c r="Y236" s="16"/>
    </row>
    <row r="237" spans="2:25" ht="11.5">
      <c r="B237" s="3"/>
      <c r="C237" s="3"/>
      <c r="E237" s="53"/>
      <c r="F237" s="6"/>
      <c r="G237" s="12"/>
      <c r="H237" s="9"/>
      <c r="I237" s="9"/>
      <c r="J237" s="9"/>
      <c r="K237" s="4"/>
      <c r="L237" s="4"/>
      <c r="M237" s="4"/>
      <c r="N237" s="4"/>
      <c r="O237" s="10"/>
      <c r="P237" s="10"/>
      <c r="Q237" s="11"/>
      <c r="R237" s="10"/>
      <c r="S237" s="4"/>
      <c r="T237" s="4"/>
      <c r="U237" s="4"/>
      <c r="V237" s="4"/>
      <c r="W237" s="4"/>
      <c r="X237" s="4"/>
      <c r="Y237" s="16"/>
    </row>
    <row r="238" spans="2:25" ht="11.5">
      <c r="B238" s="3"/>
      <c r="C238" s="3"/>
      <c r="E238" s="53"/>
      <c r="F238" s="6"/>
      <c r="G238" s="12"/>
      <c r="H238" s="9"/>
      <c r="I238" s="9"/>
      <c r="J238" s="9"/>
      <c r="K238" s="4"/>
      <c r="L238" s="4"/>
      <c r="M238" s="4"/>
      <c r="N238" s="4"/>
      <c r="O238" s="10"/>
      <c r="P238" s="10"/>
      <c r="Q238" s="11"/>
      <c r="R238" s="10"/>
      <c r="S238" s="4"/>
      <c r="T238" s="4"/>
      <c r="U238" s="4"/>
      <c r="V238" s="4"/>
      <c r="W238" s="4"/>
      <c r="X238" s="4"/>
      <c r="Y238" s="16"/>
    </row>
    <row r="239" spans="2:25" ht="11.5">
      <c r="B239" s="3"/>
      <c r="C239" s="3"/>
      <c r="E239" s="53"/>
      <c r="F239" s="6"/>
      <c r="G239" s="12"/>
      <c r="H239" s="9"/>
      <c r="I239" s="9"/>
      <c r="J239" s="9"/>
      <c r="K239" s="4"/>
      <c r="L239" s="4"/>
      <c r="M239" s="4"/>
      <c r="N239" s="4"/>
      <c r="O239" s="10"/>
      <c r="P239" s="10"/>
      <c r="Q239" s="11"/>
      <c r="R239" s="10"/>
      <c r="S239" s="4"/>
      <c r="T239" s="4"/>
      <c r="U239" s="4"/>
      <c r="V239" s="4"/>
      <c r="W239" s="4"/>
      <c r="X239" s="4"/>
      <c r="Y239" s="16"/>
    </row>
    <row r="240" spans="2:25" ht="12.5">
      <c r="B240" s="3"/>
      <c r="C240" s="3"/>
      <c r="E240" s="53"/>
      <c r="F240" s="6"/>
      <c r="G240" s="12"/>
      <c r="H240" s="9"/>
      <c r="I240" s="9"/>
      <c r="J240" s="9"/>
      <c r="K240" s="4"/>
      <c r="L240" s="4"/>
      <c r="M240" s="4"/>
      <c r="N240" s="4"/>
      <c r="O240" s="10"/>
      <c r="P240" s="10"/>
      <c r="Q240" s="11"/>
      <c r="R240" s="10"/>
      <c r="S240" s="4"/>
      <c r="T240" s="4"/>
      <c r="U240" s="4"/>
      <c r="V240" s="4"/>
      <c r="W240" s="4"/>
      <c r="X240" s="4"/>
    </row>
    <row r="241" spans="2:25" ht="11.5">
      <c r="B241" s="3"/>
      <c r="C241" s="3"/>
      <c r="E241" s="53"/>
      <c r="F241" s="6"/>
      <c r="G241" s="12"/>
      <c r="H241" s="9"/>
      <c r="I241" s="9"/>
      <c r="J241" s="9"/>
      <c r="K241" s="4"/>
      <c r="L241" s="4"/>
      <c r="M241" s="4"/>
      <c r="N241" s="4"/>
      <c r="O241" s="10"/>
      <c r="P241" s="10"/>
      <c r="Q241" s="11"/>
      <c r="R241" s="10"/>
      <c r="S241" s="4"/>
      <c r="T241" s="4"/>
      <c r="U241" s="4"/>
      <c r="V241" s="4"/>
      <c r="W241" s="4"/>
      <c r="X241" s="4"/>
      <c r="Y241" s="16"/>
    </row>
    <row r="242" spans="2:25" ht="11.5">
      <c r="B242" s="3"/>
      <c r="C242" s="3"/>
      <c r="E242" s="53"/>
      <c r="F242" s="6"/>
      <c r="G242" s="12"/>
      <c r="H242" s="9"/>
      <c r="I242" s="9"/>
      <c r="J242" s="9"/>
      <c r="K242" s="4"/>
      <c r="L242" s="4"/>
      <c r="M242" s="4"/>
      <c r="N242" s="4"/>
      <c r="O242" s="10"/>
      <c r="P242" s="10"/>
      <c r="Q242" s="11"/>
      <c r="R242" s="10"/>
      <c r="S242" s="4"/>
      <c r="T242" s="4"/>
      <c r="U242" s="4"/>
      <c r="V242" s="4"/>
      <c r="W242" s="4"/>
      <c r="X242" s="4"/>
      <c r="Y242" s="16"/>
    </row>
    <row r="243" spans="2:25" ht="11.5">
      <c r="B243" s="3"/>
      <c r="C243" s="3"/>
      <c r="E243" s="53"/>
      <c r="F243" s="6"/>
      <c r="G243" s="12"/>
      <c r="H243" s="9"/>
      <c r="I243" s="9"/>
      <c r="J243" s="9"/>
      <c r="K243" s="4"/>
      <c r="L243" s="4"/>
      <c r="M243" s="4"/>
      <c r="N243" s="4"/>
      <c r="O243" s="10"/>
      <c r="P243" s="10"/>
      <c r="Q243" s="11"/>
      <c r="R243" s="10"/>
      <c r="S243" s="4"/>
      <c r="T243" s="4"/>
      <c r="U243" s="4"/>
      <c r="V243" s="4"/>
      <c r="W243" s="4"/>
      <c r="X243" s="4"/>
      <c r="Y243" s="16"/>
    </row>
    <row r="244" spans="2:25" ht="11.5">
      <c r="B244" s="3"/>
      <c r="C244" s="3"/>
      <c r="E244" s="53"/>
      <c r="F244" s="6"/>
      <c r="G244" s="12"/>
      <c r="H244" s="9"/>
      <c r="I244" s="9"/>
      <c r="J244" s="9"/>
      <c r="K244" s="4"/>
      <c r="L244" s="4"/>
      <c r="M244" s="4"/>
      <c r="N244" s="4"/>
      <c r="O244" s="10"/>
      <c r="P244" s="10"/>
      <c r="Q244" s="11"/>
      <c r="R244" s="10"/>
      <c r="S244" s="4"/>
      <c r="T244" s="4"/>
      <c r="U244" s="4"/>
      <c r="V244" s="4"/>
      <c r="W244" s="4"/>
      <c r="X244" s="4"/>
      <c r="Y244" s="16"/>
    </row>
    <row r="245" spans="2:25" ht="11.5">
      <c r="B245" s="3"/>
      <c r="C245" s="3"/>
      <c r="E245" s="53"/>
      <c r="F245" s="6"/>
      <c r="G245" s="12"/>
      <c r="H245" s="9"/>
      <c r="I245" s="9"/>
      <c r="J245" s="9"/>
      <c r="K245" s="4"/>
      <c r="L245" s="4"/>
      <c r="M245" s="4"/>
      <c r="N245" s="4"/>
      <c r="O245" s="10"/>
      <c r="P245" s="10"/>
      <c r="Q245" s="11"/>
      <c r="R245" s="10"/>
      <c r="S245" s="4"/>
      <c r="T245" s="4"/>
      <c r="U245" s="4"/>
      <c r="V245" s="4"/>
      <c r="W245" s="4"/>
      <c r="X245" s="4"/>
      <c r="Y245" s="16"/>
    </row>
    <row r="246" spans="2:25" ht="11.5">
      <c r="B246" s="3"/>
      <c r="C246" s="3"/>
      <c r="E246" s="53"/>
      <c r="F246" s="6"/>
      <c r="G246" s="12"/>
      <c r="H246" s="9"/>
      <c r="I246" s="9"/>
      <c r="J246" s="9"/>
      <c r="K246" s="4"/>
      <c r="L246" s="4"/>
      <c r="M246" s="4"/>
      <c r="N246" s="4"/>
      <c r="O246" s="10"/>
      <c r="P246" s="10"/>
      <c r="Q246" s="11"/>
      <c r="R246" s="10"/>
      <c r="S246" s="4"/>
      <c r="T246" s="4"/>
      <c r="U246" s="4"/>
      <c r="V246" s="4"/>
      <c r="W246" s="4"/>
      <c r="X246" s="4"/>
      <c r="Y246" s="16"/>
    </row>
    <row r="247" spans="2:25" ht="11.5">
      <c r="B247" s="3"/>
      <c r="C247" s="3"/>
      <c r="E247" s="53"/>
      <c r="F247" s="6"/>
      <c r="G247" s="12"/>
      <c r="H247" s="9"/>
      <c r="I247" s="9"/>
      <c r="J247" s="9"/>
      <c r="K247" s="4"/>
      <c r="L247" s="4"/>
      <c r="M247" s="4"/>
      <c r="N247" s="4"/>
      <c r="O247" s="10"/>
      <c r="P247" s="10"/>
      <c r="Q247" s="11"/>
      <c r="R247" s="10"/>
      <c r="S247" s="4"/>
      <c r="T247" s="4"/>
      <c r="U247" s="4"/>
      <c r="V247" s="4"/>
      <c r="W247" s="4"/>
      <c r="X247" s="4"/>
      <c r="Y247" s="16"/>
    </row>
    <row r="248" spans="2:25" ht="11.5">
      <c r="B248" s="3"/>
      <c r="C248" s="3"/>
      <c r="E248" s="53"/>
      <c r="F248" s="6"/>
      <c r="G248" s="12"/>
      <c r="H248" s="9"/>
      <c r="I248" s="9"/>
      <c r="J248" s="9"/>
      <c r="K248" s="4"/>
      <c r="L248" s="4"/>
      <c r="M248" s="4"/>
      <c r="N248" s="4"/>
      <c r="O248" s="10"/>
      <c r="P248" s="10"/>
      <c r="Q248" s="11"/>
      <c r="R248" s="10"/>
      <c r="S248" s="4"/>
      <c r="T248" s="4"/>
      <c r="U248" s="4"/>
      <c r="V248" s="4"/>
      <c r="W248" s="4"/>
      <c r="X248" s="4"/>
      <c r="Y248" s="16"/>
    </row>
    <row r="249" spans="2:25" ht="11.5">
      <c r="B249" s="3"/>
      <c r="C249" s="3"/>
      <c r="E249" s="53"/>
      <c r="F249" s="6"/>
      <c r="G249" s="12"/>
      <c r="H249" s="9"/>
      <c r="I249" s="9"/>
      <c r="J249" s="9"/>
      <c r="K249" s="4"/>
      <c r="L249" s="4"/>
      <c r="M249" s="4"/>
      <c r="N249" s="4"/>
      <c r="O249" s="10"/>
      <c r="P249" s="10"/>
      <c r="Q249" s="11"/>
      <c r="R249" s="10"/>
      <c r="S249" s="4"/>
      <c r="T249" s="4"/>
      <c r="U249" s="4"/>
      <c r="V249" s="4"/>
      <c r="W249" s="4"/>
      <c r="X249" s="4"/>
      <c r="Y249" s="16"/>
    </row>
    <row r="250" spans="2:25" ht="11.5">
      <c r="B250" s="3"/>
      <c r="C250" s="3"/>
      <c r="E250" s="53"/>
      <c r="F250" s="6"/>
      <c r="G250" s="12"/>
      <c r="H250" s="9"/>
      <c r="I250" s="9"/>
      <c r="J250" s="9"/>
      <c r="K250" s="4"/>
      <c r="L250" s="4"/>
      <c r="M250" s="4"/>
      <c r="N250" s="4"/>
      <c r="O250" s="10"/>
      <c r="P250" s="10"/>
      <c r="Q250" s="11"/>
      <c r="R250" s="10"/>
      <c r="S250" s="4"/>
      <c r="T250" s="4"/>
      <c r="U250" s="4"/>
      <c r="V250" s="4"/>
      <c r="W250" s="4"/>
      <c r="X250" s="4"/>
      <c r="Y250" s="16"/>
    </row>
    <row r="251" spans="2:25" ht="11.5">
      <c r="B251" s="3"/>
      <c r="C251" s="3"/>
      <c r="E251" s="53"/>
      <c r="F251" s="6"/>
      <c r="G251" s="12"/>
      <c r="H251" s="9"/>
      <c r="I251" s="9"/>
      <c r="J251" s="9"/>
      <c r="K251" s="4"/>
      <c r="L251" s="4"/>
      <c r="M251" s="4"/>
      <c r="N251" s="4"/>
      <c r="O251" s="10"/>
      <c r="P251" s="10"/>
      <c r="Q251" s="11"/>
      <c r="R251" s="10"/>
      <c r="S251" s="4"/>
      <c r="T251" s="4"/>
      <c r="U251" s="4"/>
      <c r="V251" s="4"/>
      <c r="W251" s="4"/>
      <c r="X251" s="4"/>
      <c r="Y251" s="16"/>
    </row>
    <row r="252" spans="2:25" ht="11.5">
      <c r="B252" s="3"/>
      <c r="C252" s="3"/>
      <c r="E252" s="53"/>
      <c r="F252" s="6"/>
      <c r="G252" s="12"/>
      <c r="H252" s="9"/>
      <c r="I252" s="9"/>
      <c r="J252" s="9"/>
      <c r="K252" s="4"/>
      <c r="L252" s="4"/>
      <c r="M252" s="4"/>
      <c r="N252" s="4"/>
      <c r="O252" s="10"/>
      <c r="P252" s="10"/>
      <c r="Q252" s="11"/>
      <c r="R252" s="10"/>
      <c r="S252" s="4"/>
      <c r="T252" s="4"/>
      <c r="U252" s="4"/>
      <c r="V252" s="4"/>
      <c r="W252" s="4"/>
      <c r="X252" s="4"/>
      <c r="Y252" s="16"/>
    </row>
    <row r="253" spans="2:25" ht="11.5">
      <c r="B253" s="3"/>
      <c r="C253" s="3"/>
      <c r="E253" s="53"/>
      <c r="F253" s="6"/>
      <c r="G253" s="12"/>
      <c r="H253" s="9"/>
      <c r="I253" s="9"/>
      <c r="J253" s="9"/>
      <c r="K253" s="4"/>
      <c r="L253" s="4"/>
      <c r="M253" s="4"/>
      <c r="N253" s="4"/>
      <c r="O253" s="10"/>
      <c r="P253" s="10"/>
      <c r="Q253" s="11"/>
      <c r="R253" s="10"/>
      <c r="S253" s="4"/>
      <c r="T253" s="4"/>
      <c r="U253" s="4"/>
      <c r="V253" s="4"/>
      <c r="W253" s="4"/>
      <c r="X253" s="4"/>
      <c r="Y253" s="16"/>
    </row>
    <row r="254" spans="2:25" ht="11.5">
      <c r="B254" s="3"/>
      <c r="C254" s="3"/>
      <c r="E254" s="53"/>
      <c r="F254" s="6"/>
      <c r="G254" s="12"/>
      <c r="H254" s="9"/>
      <c r="I254" s="9"/>
      <c r="J254" s="9"/>
      <c r="K254" s="4"/>
      <c r="L254" s="4"/>
      <c r="M254" s="4"/>
      <c r="N254" s="4"/>
      <c r="O254" s="10"/>
      <c r="P254" s="10"/>
      <c r="Q254" s="11"/>
      <c r="R254" s="10"/>
      <c r="S254" s="4"/>
      <c r="T254" s="4"/>
      <c r="U254" s="4"/>
      <c r="V254" s="4"/>
      <c r="W254" s="4"/>
      <c r="X254" s="4"/>
      <c r="Y254" s="16"/>
    </row>
    <row r="255" spans="2:25" ht="11.5">
      <c r="B255" s="3"/>
      <c r="C255" s="3"/>
      <c r="E255" s="53"/>
      <c r="F255" s="6"/>
      <c r="G255" s="12"/>
      <c r="H255" s="9"/>
      <c r="I255" s="9"/>
      <c r="J255" s="9"/>
      <c r="K255" s="4"/>
      <c r="L255" s="4"/>
      <c r="M255" s="4"/>
      <c r="N255" s="4"/>
      <c r="O255" s="10"/>
      <c r="P255" s="10"/>
      <c r="Q255" s="11"/>
      <c r="R255" s="10"/>
      <c r="S255" s="4"/>
      <c r="T255" s="4"/>
      <c r="U255" s="4"/>
      <c r="V255" s="4"/>
      <c r="W255" s="4"/>
      <c r="X255" s="4"/>
      <c r="Y255" s="16"/>
    </row>
    <row r="256" spans="2:25" ht="11.5">
      <c r="B256" s="3"/>
      <c r="C256" s="3"/>
      <c r="E256" s="53"/>
      <c r="F256" s="6"/>
      <c r="G256" s="12"/>
      <c r="H256" s="9"/>
      <c r="I256" s="9"/>
      <c r="J256" s="9"/>
      <c r="K256" s="4"/>
      <c r="L256" s="4"/>
      <c r="M256" s="4"/>
      <c r="N256" s="4"/>
      <c r="O256" s="10"/>
      <c r="P256" s="10"/>
      <c r="Q256" s="11"/>
      <c r="R256" s="10"/>
      <c r="S256" s="4"/>
      <c r="T256" s="4"/>
      <c r="U256" s="4"/>
      <c r="V256" s="4"/>
      <c r="W256" s="4"/>
      <c r="X256" s="4"/>
      <c r="Y256" s="16"/>
    </row>
    <row r="257" spans="2:25" ht="11.5">
      <c r="B257" s="3"/>
      <c r="C257" s="3"/>
      <c r="E257" s="53"/>
      <c r="F257" s="6"/>
      <c r="G257" s="12"/>
      <c r="H257" s="9"/>
      <c r="I257" s="9"/>
      <c r="J257" s="9"/>
      <c r="K257" s="4"/>
      <c r="L257" s="4"/>
      <c r="M257" s="4"/>
      <c r="N257" s="4"/>
      <c r="O257" s="10"/>
      <c r="P257" s="10"/>
      <c r="Q257" s="11"/>
      <c r="R257" s="10"/>
      <c r="S257" s="4"/>
      <c r="T257" s="4"/>
      <c r="U257" s="4"/>
      <c r="V257" s="4"/>
      <c r="W257" s="4"/>
      <c r="X257" s="4"/>
      <c r="Y257" s="16"/>
    </row>
    <row r="258" spans="2:25" ht="11.5">
      <c r="B258" s="3"/>
      <c r="C258" s="3"/>
      <c r="E258" s="53"/>
      <c r="F258" s="6"/>
      <c r="G258" s="12"/>
      <c r="H258" s="9"/>
      <c r="I258" s="9"/>
      <c r="J258" s="9"/>
      <c r="K258" s="4"/>
      <c r="L258" s="4"/>
      <c r="M258" s="4"/>
      <c r="N258" s="4"/>
      <c r="O258" s="10"/>
      <c r="P258" s="10"/>
      <c r="Q258" s="11"/>
      <c r="R258" s="10"/>
      <c r="S258" s="4"/>
      <c r="T258" s="4"/>
      <c r="U258" s="4"/>
      <c r="V258" s="4"/>
      <c r="W258" s="4"/>
      <c r="X258" s="4"/>
      <c r="Y258" s="16"/>
    </row>
    <row r="259" spans="2:25" ht="11.5">
      <c r="B259" s="3"/>
      <c r="C259" s="3"/>
      <c r="E259" s="53"/>
      <c r="F259" s="6"/>
      <c r="G259" s="12"/>
      <c r="H259" s="9"/>
      <c r="I259" s="9"/>
      <c r="J259" s="9"/>
      <c r="K259" s="4"/>
      <c r="L259" s="4"/>
      <c r="M259" s="4"/>
      <c r="N259" s="4"/>
      <c r="O259" s="10"/>
      <c r="P259" s="10"/>
      <c r="Q259" s="11"/>
      <c r="R259" s="10"/>
      <c r="S259" s="4"/>
      <c r="T259" s="4"/>
      <c r="U259" s="4"/>
      <c r="V259" s="4"/>
      <c r="W259" s="4"/>
      <c r="X259" s="4"/>
      <c r="Y259" s="16"/>
    </row>
    <row r="260" spans="2:25" ht="11.5">
      <c r="B260" s="3"/>
      <c r="C260" s="3"/>
      <c r="E260" s="53"/>
      <c r="F260" s="6"/>
      <c r="G260" s="12"/>
      <c r="H260" s="9"/>
      <c r="I260" s="9"/>
      <c r="J260" s="9"/>
      <c r="K260" s="4"/>
      <c r="L260" s="4"/>
      <c r="M260" s="4"/>
      <c r="N260" s="4"/>
      <c r="O260" s="10"/>
      <c r="P260" s="10"/>
      <c r="Q260" s="11"/>
      <c r="R260" s="10"/>
      <c r="S260" s="4"/>
      <c r="T260" s="4"/>
      <c r="U260" s="4"/>
      <c r="V260" s="4"/>
      <c r="W260" s="4"/>
      <c r="X260" s="4"/>
      <c r="Y260" s="16"/>
    </row>
    <row r="261" spans="2:25" ht="11.5">
      <c r="B261" s="3"/>
      <c r="C261" s="3"/>
      <c r="E261" s="53"/>
      <c r="F261" s="6"/>
      <c r="G261" s="12"/>
      <c r="H261" s="9"/>
      <c r="I261" s="9"/>
      <c r="J261" s="9"/>
      <c r="K261" s="4"/>
      <c r="L261" s="4"/>
      <c r="M261" s="4"/>
      <c r="N261" s="4"/>
      <c r="O261" s="10"/>
      <c r="P261" s="10"/>
      <c r="Q261" s="11"/>
      <c r="R261" s="10"/>
      <c r="S261" s="4"/>
      <c r="T261" s="4"/>
      <c r="U261" s="4"/>
      <c r="V261" s="4"/>
      <c r="W261" s="4"/>
      <c r="X261" s="4"/>
      <c r="Y261" s="16"/>
    </row>
    <row r="262" spans="2:25" ht="11.5">
      <c r="B262" s="3"/>
      <c r="C262" s="3"/>
      <c r="E262" s="53"/>
      <c r="F262" s="6"/>
      <c r="G262" s="12"/>
      <c r="H262" s="9"/>
      <c r="I262" s="9"/>
      <c r="J262" s="9"/>
      <c r="K262" s="4"/>
      <c r="L262" s="4"/>
      <c r="M262" s="4"/>
      <c r="N262" s="4"/>
      <c r="O262" s="10"/>
      <c r="P262" s="10"/>
      <c r="Q262" s="11"/>
      <c r="R262" s="10"/>
      <c r="S262" s="4"/>
      <c r="T262" s="4"/>
      <c r="U262" s="4"/>
      <c r="V262" s="4"/>
      <c r="W262" s="4"/>
      <c r="X262" s="4"/>
      <c r="Y262" s="16"/>
    </row>
    <row r="263" spans="2:25" ht="11.5">
      <c r="B263" s="3"/>
      <c r="C263" s="3"/>
      <c r="E263" s="53"/>
      <c r="F263" s="6"/>
      <c r="G263" s="12"/>
      <c r="H263" s="9"/>
      <c r="I263" s="9"/>
      <c r="J263" s="9"/>
      <c r="K263" s="4"/>
      <c r="L263" s="4"/>
      <c r="M263" s="4"/>
      <c r="N263" s="4"/>
      <c r="O263" s="10"/>
      <c r="P263" s="10"/>
      <c r="Q263" s="11"/>
      <c r="R263" s="10"/>
      <c r="S263" s="4"/>
      <c r="T263" s="4"/>
      <c r="U263" s="4"/>
      <c r="V263" s="4"/>
      <c r="W263" s="4"/>
      <c r="X263" s="4"/>
      <c r="Y263" s="16"/>
    </row>
    <row r="264" spans="2:25" ht="11.5">
      <c r="B264" s="3"/>
      <c r="C264" s="3"/>
      <c r="E264" s="53"/>
      <c r="F264" s="6"/>
      <c r="G264" s="12"/>
      <c r="H264" s="9"/>
      <c r="I264" s="9"/>
      <c r="J264" s="9"/>
      <c r="K264" s="4"/>
      <c r="L264" s="4"/>
      <c r="M264" s="4"/>
      <c r="N264" s="4"/>
      <c r="O264" s="10"/>
      <c r="P264" s="10"/>
      <c r="Q264" s="11"/>
      <c r="R264" s="10"/>
      <c r="S264" s="4"/>
      <c r="T264" s="4"/>
      <c r="U264" s="4"/>
      <c r="V264" s="4"/>
      <c r="W264" s="4"/>
      <c r="X264" s="4"/>
      <c r="Y264" s="16"/>
    </row>
    <row r="265" spans="2:25" ht="11.5">
      <c r="B265" s="3"/>
      <c r="C265" s="3"/>
      <c r="E265" s="53"/>
      <c r="F265" s="6"/>
      <c r="G265" s="12"/>
      <c r="H265" s="9"/>
      <c r="I265" s="9"/>
      <c r="J265" s="9"/>
      <c r="K265" s="4"/>
      <c r="L265" s="4"/>
      <c r="M265" s="4"/>
      <c r="N265" s="4"/>
      <c r="O265" s="10"/>
      <c r="P265" s="10"/>
      <c r="Q265" s="11"/>
      <c r="R265" s="10"/>
      <c r="S265" s="4"/>
      <c r="T265" s="4"/>
      <c r="U265" s="4"/>
      <c r="V265" s="4"/>
      <c r="W265" s="4"/>
      <c r="X265" s="4"/>
      <c r="Y265" s="16"/>
    </row>
    <row r="266" spans="2:25" ht="11.5">
      <c r="B266" s="3"/>
      <c r="C266" s="3"/>
      <c r="E266" s="53"/>
      <c r="F266" s="6"/>
      <c r="G266" s="12"/>
      <c r="H266" s="9"/>
      <c r="I266" s="9"/>
      <c r="J266" s="9"/>
      <c r="K266" s="4"/>
      <c r="L266" s="4"/>
      <c r="M266" s="4"/>
      <c r="N266" s="4"/>
      <c r="O266" s="10"/>
      <c r="P266" s="10"/>
      <c r="Q266" s="11"/>
      <c r="R266" s="10"/>
      <c r="S266" s="4"/>
      <c r="T266" s="4"/>
      <c r="U266" s="4"/>
      <c r="V266" s="4"/>
      <c r="W266" s="4"/>
      <c r="X266" s="4"/>
      <c r="Y266" s="16"/>
    </row>
    <row r="267" spans="2:25" ht="11.5">
      <c r="B267" s="3"/>
      <c r="C267" s="3"/>
      <c r="E267" s="53"/>
      <c r="F267" s="6"/>
      <c r="G267" s="12"/>
      <c r="H267" s="9"/>
      <c r="I267" s="9"/>
      <c r="J267" s="9"/>
      <c r="K267" s="4"/>
      <c r="L267" s="4"/>
      <c r="M267" s="4"/>
      <c r="N267" s="4"/>
      <c r="O267" s="10"/>
      <c r="P267" s="10"/>
      <c r="Q267" s="11"/>
      <c r="R267" s="10"/>
      <c r="S267" s="4"/>
      <c r="T267" s="4"/>
      <c r="U267" s="4"/>
      <c r="V267" s="4"/>
      <c r="W267" s="4"/>
      <c r="X267" s="4"/>
      <c r="Y267" s="16"/>
    </row>
    <row r="268" spans="2:25" ht="11.5">
      <c r="B268" s="3"/>
      <c r="C268" s="3"/>
      <c r="E268" s="53"/>
      <c r="F268" s="6"/>
      <c r="G268" s="12"/>
      <c r="H268" s="9"/>
      <c r="I268" s="9"/>
      <c r="J268" s="9"/>
      <c r="K268" s="4"/>
      <c r="L268" s="4"/>
      <c r="M268" s="4"/>
      <c r="N268" s="4"/>
      <c r="O268" s="10"/>
      <c r="P268" s="10"/>
      <c r="Q268" s="11"/>
      <c r="R268" s="10"/>
      <c r="S268" s="4"/>
      <c r="T268" s="4"/>
      <c r="U268" s="4"/>
      <c r="V268" s="4"/>
      <c r="W268" s="4"/>
      <c r="X268" s="4"/>
      <c r="Y268" s="16"/>
    </row>
    <row r="269" spans="2:25" ht="11.5">
      <c r="B269" s="3"/>
      <c r="C269" s="3"/>
      <c r="E269" s="53"/>
      <c r="F269" s="6"/>
      <c r="G269" s="12"/>
      <c r="H269" s="9"/>
      <c r="I269" s="9"/>
      <c r="J269" s="9"/>
      <c r="K269" s="4"/>
      <c r="L269" s="4"/>
      <c r="M269" s="4"/>
      <c r="N269" s="4"/>
      <c r="O269" s="10"/>
      <c r="P269" s="10"/>
      <c r="Q269" s="11"/>
      <c r="R269" s="10"/>
      <c r="S269" s="4"/>
      <c r="T269" s="4"/>
      <c r="U269" s="4"/>
      <c r="V269" s="4"/>
      <c r="W269" s="4"/>
      <c r="X269" s="4"/>
      <c r="Y269" s="16"/>
    </row>
    <row r="270" spans="2:25" ht="11.5">
      <c r="B270" s="3"/>
      <c r="C270" s="3"/>
      <c r="E270" s="53"/>
      <c r="F270" s="6"/>
      <c r="G270" s="12"/>
      <c r="H270" s="9"/>
      <c r="I270" s="9"/>
      <c r="J270" s="9"/>
      <c r="K270" s="4"/>
      <c r="L270" s="4"/>
      <c r="M270" s="4"/>
      <c r="N270" s="4"/>
      <c r="O270" s="10"/>
      <c r="P270" s="10"/>
      <c r="Q270" s="11"/>
      <c r="R270" s="10"/>
      <c r="S270" s="4"/>
      <c r="T270" s="4"/>
      <c r="U270" s="4"/>
      <c r="V270" s="4"/>
      <c r="W270" s="4"/>
      <c r="X270" s="4"/>
      <c r="Y270" s="16"/>
    </row>
    <row r="271" spans="2:25" ht="11.5">
      <c r="B271" s="3"/>
      <c r="C271" s="3"/>
      <c r="E271" s="53"/>
      <c r="F271" s="6"/>
      <c r="G271" s="12"/>
      <c r="H271" s="9"/>
      <c r="I271" s="9"/>
      <c r="J271" s="9"/>
      <c r="K271" s="4"/>
      <c r="L271" s="4"/>
      <c r="M271" s="4"/>
      <c r="N271" s="4"/>
      <c r="O271" s="10"/>
      <c r="P271" s="10"/>
      <c r="Q271" s="11"/>
      <c r="R271" s="10"/>
      <c r="S271" s="4"/>
      <c r="T271" s="4"/>
      <c r="U271" s="4"/>
      <c r="V271" s="4"/>
      <c r="W271" s="4"/>
      <c r="X271" s="4"/>
      <c r="Y271" s="16"/>
    </row>
    <row r="272" spans="2:25" ht="11.5">
      <c r="B272" s="3"/>
      <c r="C272" s="3"/>
      <c r="E272" s="53"/>
      <c r="F272" s="6"/>
      <c r="G272" s="12"/>
      <c r="H272" s="9"/>
      <c r="I272" s="9"/>
      <c r="J272" s="9"/>
      <c r="K272" s="4"/>
      <c r="L272" s="4"/>
      <c r="M272" s="4"/>
      <c r="N272" s="4"/>
      <c r="O272" s="10"/>
      <c r="P272" s="10"/>
      <c r="Q272" s="11"/>
      <c r="R272" s="10"/>
      <c r="S272" s="4"/>
      <c r="T272" s="4"/>
      <c r="U272" s="4"/>
      <c r="V272" s="4"/>
      <c r="W272" s="4"/>
      <c r="X272" s="4"/>
      <c r="Y272" s="16"/>
    </row>
    <row r="273" spans="2:25" ht="11.5">
      <c r="B273" s="3"/>
      <c r="C273" s="3"/>
      <c r="E273" s="53"/>
      <c r="F273" s="6"/>
      <c r="G273" s="12"/>
      <c r="H273" s="9"/>
      <c r="I273" s="9"/>
      <c r="J273" s="9"/>
      <c r="K273" s="4"/>
      <c r="L273" s="4"/>
      <c r="M273" s="4"/>
      <c r="N273" s="4"/>
      <c r="O273" s="10"/>
      <c r="P273" s="10"/>
      <c r="Q273" s="11"/>
      <c r="R273" s="10"/>
      <c r="S273" s="4"/>
      <c r="T273" s="4"/>
      <c r="U273" s="4"/>
      <c r="V273" s="4"/>
      <c r="W273" s="4"/>
      <c r="X273" s="4"/>
      <c r="Y273" s="16"/>
    </row>
    <row r="274" spans="2:25" ht="11.5">
      <c r="B274" s="3"/>
      <c r="C274" s="3"/>
      <c r="E274" s="53"/>
      <c r="F274" s="6"/>
      <c r="G274" s="12"/>
      <c r="H274" s="9"/>
      <c r="I274" s="9"/>
      <c r="J274" s="9"/>
      <c r="K274" s="4"/>
      <c r="L274" s="4"/>
      <c r="M274" s="4"/>
      <c r="N274" s="4"/>
      <c r="O274" s="10"/>
      <c r="P274" s="10"/>
      <c r="Q274" s="11"/>
      <c r="R274" s="10"/>
      <c r="S274" s="4"/>
      <c r="T274" s="4"/>
      <c r="U274" s="4"/>
      <c r="V274" s="4"/>
      <c r="W274" s="4"/>
      <c r="X274" s="4"/>
      <c r="Y274" s="16"/>
    </row>
    <row r="275" spans="2:25" ht="11.5">
      <c r="B275" s="3"/>
      <c r="C275" s="3"/>
      <c r="E275" s="53"/>
      <c r="F275" s="6"/>
      <c r="G275" s="12"/>
      <c r="H275" s="9"/>
      <c r="I275" s="9"/>
      <c r="J275" s="9"/>
      <c r="K275" s="4"/>
      <c r="L275" s="4"/>
      <c r="M275" s="4"/>
      <c r="N275" s="4"/>
      <c r="O275" s="10"/>
      <c r="P275" s="10"/>
      <c r="Q275" s="11"/>
      <c r="R275" s="10"/>
      <c r="S275" s="4"/>
      <c r="T275" s="4"/>
      <c r="U275" s="4"/>
      <c r="V275" s="4"/>
      <c r="W275" s="4"/>
      <c r="X275" s="4"/>
      <c r="Y275" s="16"/>
    </row>
    <row r="276" spans="2:25" ht="11.5">
      <c r="B276" s="3"/>
      <c r="C276" s="3"/>
      <c r="E276" s="53"/>
      <c r="F276" s="6"/>
      <c r="G276" s="12"/>
      <c r="H276" s="9"/>
      <c r="I276" s="9"/>
      <c r="J276" s="9"/>
      <c r="K276" s="4"/>
      <c r="L276" s="4"/>
      <c r="M276" s="4"/>
      <c r="N276" s="4"/>
      <c r="O276" s="10"/>
      <c r="P276" s="10"/>
      <c r="Q276" s="11"/>
      <c r="R276" s="10"/>
      <c r="S276" s="4"/>
      <c r="T276" s="4"/>
      <c r="U276" s="4"/>
      <c r="V276" s="4"/>
      <c r="W276" s="4"/>
      <c r="X276" s="4"/>
      <c r="Y276" s="16"/>
    </row>
    <row r="277" spans="2:25" ht="11.5">
      <c r="B277" s="3"/>
      <c r="C277" s="3"/>
      <c r="E277" s="53"/>
      <c r="F277" s="6"/>
      <c r="G277" s="12"/>
      <c r="H277" s="9"/>
      <c r="I277" s="9"/>
      <c r="J277" s="9"/>
      <c r="K277" s="4"/>
      <c r="L277" s="4"/>
      <c r="M277" s="4"/>
      <c r="N277" s="4"/>
      <c r="O277" s="10"/>
      <c r="P277" s="10"/>
      <c r="Q277" s="11"/>
      <c r="R277" s="10"/>
      <c r="S277" s="4"/>
      <c r="T277" s="4"/>
      <c r="U277" s="4"/>
      <c r="V277" s="4"/>
      <c r="W277" s="4"/>
      <c r="X277" s="4"/>
      <c r="Y277" s="16"/>
    </row>
    <row r="278" spans="2:25" ht="11.5">
      <c r="B278" s="3"/>
      <c r="C278" s="3"/>
      <c r="E278" s="53"/>
      <c r="F278" s="6"/>
      <c r="G278" s="12"/>
      <c r="H278" s="9"/>
      <c r="I278" s="9"/>
      <c r="J278" s="9"/>
      <c r="K278" s="4"/>
      <c r="L278" s="4"/>
      <c r="M278" s="4"/>
      <c r="N278" s="4"/>
      <c r="O278" s="10"/>
      <c r="P278" s="10"/>
      <c r="Q278" s="11"/>
      <c r="R278" s="10"/>
      <c r="S278" s="4"/>
      <c r="T278" s="4"/>
      <c r="U278" s="4"/>
      <c r="V278" s="4"/>
      <c r="W278" s="4"/>
      <c r="X278" s="4"/>
      <c r="Y278" s="16"/>
    </row>
    <row r="279" spans="2:25" ht="11.5">
      <c r="B279" s="3"/>
      <c r="C279" s="3"/>
      <c r="E279" s="53"/>
      <c r="F279" s="6"/>
      <c r="G279" s="12"/>
      <c r="H279" s="9"/>
      <c r="I279" s="9"/>
      <c r="J279" s="9"/>
      <c r="K279" s="4"/>
      <c r="L279" s="4"/>
      <c r="M279" s="4"/>
      <c r="N279" s="4"/>
      <c r="O279" s="10"/>
      <c r="P279" s="10"/>
      <c r="Q279" s="11"/>
      <c r="R279" s="10"/>
      <c r="S279" s="4"/>
      <c r="T279" s="4"/>
      <c r="U279" s="4"/>
      <c r="V279" s="4"/>
      <c r="W279" s="4"/>
      <c r="X279" s="4"/>
      <c r="Y279" s="16"/>
    </row>
    <row r="280" spans="2:25" ht="11.5">
      <c r="B280" s="3"/>
      <c r="C280" s="3"/>
      <c r="E280" s="53"/>
      <c r="F280" s="6"/>
      <c r="G280" s="12"/>
      <c r="H280" s="9"/>
      <c r="I280" s="9"/>
      <c r="J280" s="9"/>
      <c r="K280" s="4"/>
      <c r="L280" s="4"/>
      <c r="M280" s="4"/>
      <c r="N280" s="4"/>
      <c r="O280" s="10"/>
      <c r="P280" s="10"/>
      <c r="Q280" s="11"/>
      <c r="R280" s="10"/>
      <c r="S280" s="4"/>
      <c r="T280" s="4"/>
      <c r="U280" s="4"/>
      <c r="V280" s="4"/>
      <c r="W280" s="4"/>
      <c r="X280" s="4"/>
      <c r="Y280" s="16"/>
    </row>
    <row r="281" spans="2:25" ht="11.5">
      <c r="B281" s="3"/>
      <c r="C281" s="3"/>
      <c r="E281" s="53"/>
      <c r="F281" s="6"/>
      <c r="G281" s="12"/>
      <c r="H281" s="55"/>
      <c r="I281" s="55"/>
      <c r="J281" s="9"/>
      <c r="K281" s="4"/>
      <c r="L281" s="4"/>
      <c r="M281" s="4"/>
      <c r="N281" s="4"/>
      <c r="O281" s="10"/>
      <c r="P281" s="10"/>
      <c r="Q281" s="11"/>
      <c r="R281" s="10"/>
      <c r="S281" s="4"/>
      <c r="T281" s="4"/>
      <c r="U281" s="4"/>
      <c r="V281" s="4"/>
      <c r="W281" s="4"/>
      <c r="X281" s="4"/>
      <c r="Y281" s="16"/>
    </row>
    <row r="282" spans="2:25" ht="11.5">
      <c r="B282" s="3"/>
      <c r="C282" s="3"/>
      <c r="E282" s="53"/>
      <c r="F282" s="6"/>
      <c r="G282" s="12"/>
      <c r="H282" s="55"/>
      <c r="I282" s="55"/>
      <c r="J282" s="9"/>
      <c r="K282" s="4"/>
      <c r="L282" s="4"/>
      <c r="M282" s="4"/>
      <c r="N282" s="4"/>
      <c r="O282" s="10"/>
      <c r="P282" s="10"/>
      <c r="Q282" s="11"/>
      <c r="R282" s="10"/>
      <c r="S282" s="4"/>
      <c r="T282" s="4"/>
      <c r="U282" s="4"/>
      <c r="V282" s="4"/>
      <c r="W282" s="4"/>
      <c r="X282" s="4"/>
      <c r="Y282" s="16"/>
    </row>
    <row r="283" spans="2:25" ht="11.5">
      <c r="B283" s="3"/>
      <c r="C283" s="3"/>
      <c r="E283" s="53"/>
      <c r="F283" s="6"/>
      <c r="G283" s="12"/>
      <c r="H283" s="55"/>
      <c r="I283" s="55"/>
      <c r="J283" s="9"/>
      <c r="K283" s="4"/>
      <c r="L283" s="4"/>
      <c r="M283" s="4"/>
      <c r="N283" s="4"/>
      <c r="O283" s="10"/>
      <c r="P283" s="10"/>
      <c r="Q283" s="11"/>
      <c r="R283" s="10"/>
      <c r="S283" s="4"/>
      <c r="T283" s="4"/>
      <c r="U283" s="4"/>
      <c r="V283" s="4"/>
      <c r="W283" s="4"/>
      <c r="X283" s="4"/>
      <c r="Y283" s="16"/>
    </row>
    <row r="284" spans="2:25" ht="11.5">
      <c r="B284" s="3"/>
      <c r="C284" s="3"/>
      <c r="E284" s="53"/>
      <c r="F284" s="6"/>
      <c r="G284" s="12"/>
      <c r="H284" s="55"/>
      <c r="I284" s="55"/>
      <c r="J284" s="9"/>
      <c r="K284" s="4"/>
      <c r="L284" s="4"/>
      <c r="M284" s="4"/>
      <c r="N284" s="4"/>
      <c r="O284" s="10"/>
      <c r="P284" s="10"/>
      <c r="Q284" s="11"/>
      <c r="R284" s="10"/>
      <c r="S284" s="4"/>
      <c r="T284" s="4"/>
      <c r="U284" s="4"/>
      <c r="V284" s="4"/>
      <c r="W284" s="4"/>
      <c r="X284" s="4"/>
      <c r="Y284" s="16"/>
    </row>
    <row r="285" spans="2:25" ht="11.5">
      <c r="B285" s="3"/>
      <c r="C285" s="3"/>
      <c r="E285" s="53"/>
      <c r="F285" s="6"/>
      <c r="G285" s="12"/>
      <c r="H285" s="55"/>
      <c r="I285" s="55"/>
      <c r="J285" s="9"/>
      <c r="K285" s="4"/>
      <c r="L285" s="4"/>
      <c r="M285" s="4"/>
      <c r="N285" s="4"/>
      <c r="O285" s="10"/>
      <c r="P285" s="10"/>
      <c r="Q285" s="11"/>
      <c r="R285" s="10"/>
      <c r="S285" s="4"/>
      <c r="T285" s="4"/>
      <c r="U285" s="4"/>
      <c r="V285" s="4"/>
      <c r="W285" s="4"/>
      <c r="X285" s="4"/>
      <c r="Y285" s="16"/>
    </row>
    <row r="286" spans="2:25" ht="11.5">
      <c r="B286" s="3"/>
      <c r="C286" s="3"/>
      <c r="E286" s="53"/>
      <c r="F286" s="6"/>
      <c r="G286" s="12"/>
      <c r="H286" s="55"/>
      <c r="I286" s="55"/>
      <c r="J286" s="9"/>
      <c r="K286" s="4"/>
      <c r="L286" s="4"/>
      <c r="M286" s="4"/>
      <c r="N286" s="4"/>
      <c r="O286" s="10"/>
      <c r="P286" s="10"/>
      <c r="Q286" s="11"/>
      <c r="R286" s="10"/>
      <c r="S286" s="4"/>
      <c r="T286" s="4"/>
      <c r="U286" s="4"/>
      <c r="V286" s="4"/>
      <c r="W286" s="4"/>
      <c r="X286" s="4"/>
      <c r="Y286" s="16"/>
    </row>
    <row r="287" spans="2:25" ht="11.5">
      <c r="B287" s="3"/>
      <c r="C287" s="3"/>
      <c r="E287" s="53"/>
      <c r="F287" s="6"/>
      <c r="G287" s="12"/>
      <c r="H287" s="55"/>
      <c r="I287" s="55"/>
      <c r="J287" s="9"/>
      <c r="K287" s="4"/>
      <c r="L287" s="4"/>
      <c r="M287" s="4"/>
      <c r="N287" s="4"/>
      <c r="O287" s="10"/>
      <c r="P287" s="10"/>
      <c r="Q287" s="11"/>
      <c r="R287" s="10"/>
      <c r="S287" s="4"/>
      <c r="T287" s="4"/>
      <c r="U287" s="4"/>
      <c r="V287" s="4"/>
      <c r="W287" s="4"/>
      <c r="X287" s="4"/>
      <c r="Y287" s="16"/>
    </row>
    <row r="288" spans="2:25" ht="11.5">
      <c r="B288" s="3"/>
      <c r="C288" s="3"/>
      <c r="E288" s="53"/>
      <c r="F288" s="6"/>
      <c r="G288" s="12"/>
      <c r="H288" s="55"/>
      <c r="I288" s="55"/>
      <c r="J288" s="9"/>
      <c r="K288" s="4"/>
      <c r="L288" s="4"/>
      <c r="M288" s="4"/>
      <c r="N288" s="4"/>
      <c r="O288" s="10"/>
      <c r="P288" s="10"/>
      <c r="Q288" s="11"/>
      <c r="R288" s="10"/>
      <c r="S288" s="4"/>
      <c r="T288" s="4"/>
      <c r="U288" s="4"/>
      <c r="V288" s="4"/>
      <c r="W288" s="4"/>
      <c r="X288" s="4"/>
      <c r="Y288" s="16"/>
    </row>
    <row r="289" spans="2:25" ht="11.5">
      <c r="B289" s="3"/>
      <c r="C289" s="3"/>
      <c r="E289" s="53"/>
      <c r="F289" s="6"/>
      <c r="G289" s="12"/>
      <c r="H289" s="55"/>
      <c r="I289" s="55"/>
      <c r="J289" s="9"/>
      <c r="K289" s="4"/>
      <c r="L289" s="4"/>
      <c r="M289" s="4"/>
      <c r="N289" s="4"/>
      <c r="O289" s="10"/>
      <c r="P289" s="10"/>
      <c r="Q289" s="11"/>
      <c r="R289" s="10"/>
      <c r="S289" s="4"/>
      <c r="T289" s="4"/>
      <c r="U289" s="4"/>
      <c r="V289" s="4"/>
      <c r="W289" s="4"/>
      <c r="X289" s="4"/>
      <c r="Y289" s="16"/>
    </row>
    <row r="290" spans="2:25" ht="11.5">
      <c r="B290" s="3"/>
      <c r="C290" s="3"/>
      <c r="E290" s="53"/>
      <c r="F290" s="6"/>
      <c r="G290" s="12"/>
      <c r="H290" s="55"/>
      <c r="I290" s="55"/>
      <c r="J290" s="9"/>
      <c r="K290" s="4"/>
      <c r="L290" s="4"/>
      <c r="M290" s="4"/>
      <c r="N290" s="4"/>
      <c r="O290" s="10"/>
      <c r="P290" s="10"/>
      <c r="Q290" s="11"/>
      <c r="R290" s="10"/>
      <c r="S290" s="4"/>
      <c r="T290" s="4"/>
      <c r="U290" s="4"/>
      <c r="V290" s="4"/>
      <c r="W290" s="4"/>
      <c r="X290" s="4"/>
      <c r="Y290" s="16"/>
    </row>
    <row r="291" spans="2:25" ht="11.5">
      <c r="B291" s="3"/>
      <c r="C291" s="3"/>
      <c r="E291" s="53"/>
      <c r="F291" s="6"/>
      <c r="G291" s="12"/>
      <c r="H291" s="55"/>
      <c r="I291" s="55"/>
      <c r="J291" s="9"/>
      <c r="K291" s="4"/>
      <c r="L291" s="4"/>
      <c r="M291" s="4"/>
      <c r="N291" s="4"/>
      <c r="O291" s="10"/>
      <c r="P291" s="10"/>
      <c r="Q291" s="11"/>
      <c r="R291" s="10"/>
      <c r="S291" s="4"/>
      <c r="T291" s="4"/>
      <c r="U291" s="4"/>
      <c r="V291" s="4"/>
      <c r="W291" s="4"/>
      <c r="X291" s="4"/>
      <c r="Y291" s="16"/>
    </row>
    <row r="292" spans="2:25" ht="11.5">
      <c r="B292" s="3"/>
      <c r="C292" s="3"/>
      <c r="E292" s="53"/>
      <c r="F292" s="6"/>
      <c r="G292" s="12"/>
      <c r="H292" s="55"/>
      <c r="I292" s="55"/>
      <c r="J292" s="9"/>
      <c r="K292" s="4"/>
      <c r="L292" s="4"/>
      <c r="M292" s="4"/>
      <c r="N292" s="4"/>
      <c r="O292" s="10"/>
      <c r="P292" s="10"/>
      <c r="Q292" s="11"/>
      <c r="R292" s="10"/>
      <c r="S292" s="4"/>
      <c r="T292" s="4"/>
      <c r="U292" s="4"/>
      <c r="V292" s="4"/>
      <c r="W292" s="4"/>
      <c r="X292" s="4"/>
      <c r="Y292" s="16"/>
    </row>
    <row r="293" spans="2:25" ht="11.5">
      <c r="B293" s="3"/>
      <c r="C293" s="3"/>
      <c r="E293" s="53"/>
      <c r="F293" s="6"/>
      <c r="G293" s="12"/>
      <c r="H293" s="55"/>
      <c r="I293" s="55"/>
      <c r="J293" s="9"/>
      <c r="K293" s="4"/>
      <c r="L293" s="4"/>
      <c r="M293" s="4"/>
      <c r="N293" s="4"/>
      <c r="O293" s="10"/>
      <c r="P293" s="10"/>
      <c r="Q293" s="11"/>
      <c r="R293" s="10"/>
      <c r="S293" s="4"/>
      <c r="T293" s="4"/>
      <c r="U293" s="4"/>
      <c r="V293" s="4"/>
      <c r="W293" s="4"/>
      <c r="X293" s="4"/>
      <c r="Y293" s="16"/>
    </row>
    <row r="294" spans="2:25" ht="11.5">
      <c r="B294" s="3"/>
      <c r="C294" s="3"/>
      <c r="E294" s="53"/>
      <c r="F294" s="6"/>
      <c r="G294" s="12"/>
      <c r="H294" s="55"/>
      <c r="I294" s="55"/>
      <c r="J294" s="9"/>
      <c r="K294" s="4"/>
      <c r="L294" s="4"/>
      <c r="M294" s="4"/>
      <c r="N294" s="4"/>
      <c r="O294" s="10"/>
      <c r="P294" s="10"/>
      <c r="Q294" s="11"/>
      <c r="R294" s="10"/>
      <c r="S294" s="4"/>
      <c r="T294" s="4"/>
      <c r="U294" s="4"/>
      <c r="V294" s="4"/>
      <c r="W294" s="4"/>
      <c r="X294" s="4"/>
      <c r="Y294" s="16"/>
    </row>
    <row r="295" spans="2:25" ht="11.5">
      <c r="B295" s="3"/>
      <c r="C295" s="3"/>
      <c r="E295" s="53"/>
      <c r="F295" s="6"/>
      <c r="G295" s="12"/>
      <c r="H295" s="55"/>
      <c r="I295" s="55"/>
      <c r="J295" s="9"/>
      <c r="K295" s="4"/>
      <c r="L295" s="4"/>
      <c r="M295" s="4"/>
      <c r="N295" s="4"/>
      <c r="O295" s="10"/>
      <c r="P295" s="10"/>
      <c r="Q295" s="11"/>
      <c r="R295" s="10"/>
      <c r="S295" s="4"/>
      <c r="T295" s="4"/>
      <c r="U295" s="4"/>
      <c r="V295" s="4"/>
      <c r="W295" s="4"/>
      <c r="X295" s="4"/>
      <c r="Y295" s="16"/>
    </row>
    <row r="296" spans="2:25" ht="11.5">
      <c r="B296" s="3"/>
      <c r="C296" s="3"/>
      <c r="E296" s="53"/>
      <c r="F296" s="6"/>
      <c r="G296" s="12"/>
      <c r="H296" s="55"/>
      <c r="I296" s="55"/>
      <c r="J296" s="9"/>
      <c r="K296" s="4"/>
      <c r="L296" s="4"/>
      <c r="M296" s="4"/>
      <c r="N296" s="4"/>
      <c r="O296" s="10"/>
      <c r="P296" s="10"/>
      <c r="Q296" s="11"/>
      <c r="R296" s="10"/>
      <c r="S296" s="4"/>
      <c r="T296" s="4"/>
      <c r="U296" s="4"/>
      <c r="V296" s="4"/>
      <c r="W296" s="4"/>
      <c r="X296" s="4"/>
      <c r="Y296" s="16"/>
    </row>
    <row r="297" spans="2:25" ht="11.5">
      <c r="B297" s="3"/>
      <c r="C297" s="3"/>
      <c r="E297" s="53"/>
      <c r="F297" s="6"/>
      <c r="G297" s="12"/>
      <c r="H297" s="55"/>
      <c r="I297" s="55"/>
      <c r="J297" s="9"/>
      <c r="K297" s="4"/>
      <c r="L297" s="4"/>
      <c r="M297" s="4"/>
      <c r="N297" s="4"/>
      <c r="O297" s="10"/>
      <c r="P297" s="10"/>
      <c r="Q297" s="11"/>
      <c r="R297" s="10"/>
      <c r="S297" s="4"/>
      <c r="T297" s="4"/>
      <c r="U297" s="4"/>
      <c r="V297" s="4"/>
      <c r="W297" s="4"/>
      <c r="X297" s="4"/>
      <c r="Y297" s="16"/>
    </row>
    <row r="298" spans="2:25" ht="11.5">
      <c r="B298" s="3"/>
      <c r="C298" s="3"/>
      <c r="E298" s="53"/>
      <c r="F298" s="6"/>
      <c r="G298" s="12"/>
      <c r="H298" s="55"/>
      <c r="I298" s="55"/>
      <c r="J298" s="9"/>
      <c r="K298" s="4"/>
      <c r="L298" s="4"/>
      <c r="M298" s="4"/>
      <c r="N298" s="4"/>
      <c r="O298" s="10"/>
      <c r="P298" s="10"/>
      <c r="Q298" s="11"/>
      <c r="R298" s="10"/>
      <c r="S298" s="4"/>
      <c r="T298" s="4"/>
      <c r="U298" s="4"/>
      <c r="V298" s="4"/>
      <c r="W298" s="4"/>
      <c r="X298" s="4"/>
      <c r="Y298" s="16"/>
    </row>
    <row r="299" spans="2:25" ht="11.5">
      <c r="B299" s="3"/>
      <c r="C299" s="3"/>
      <c r="E299" s="53"/>
      <c r="F299" s="6"/>
      <c r="G299" s="12"/>
      <c r="H299" s="55"/>
      <c r="I299" s="55"/>
      <c r="J299" s="9"/>
      <c r="K299" s="4"/>
      <c r="L299" s="4"/>
      <c r="M299" s="4"/>
      <c r="N299" s="4"/>
      <c r="O299" s="10"/>
      <c r="P299" s="10"/>
      <c r="Q299" s="11"/>
      <c r="R299" s="10"/>
      <c r="S299" s="4"/>
      <c r="T299" s="4"/>
      <c r="U299" s="4"/>
      <c r="V299" s="4"/>
      <c r="W299" s="4"/>
      <c r="X299" s="4"/>
      <c r="Y299" s="16"/>
    </row>
    <row r="300" spans="2:25" ht="11.5">
      <c r="B300" s="3"/>
      <c r="C300" s="3"/>
      <c r="E300" s="53"/>
      <c r="F300" s="6"/>
      <c r="G300" s="12"/>
      <c r="H300" s="55"/>
      <c r="I300" s="55"/>
      <c r="J300" s="9"/>
      <c r="K300" s="4"/>
      <c r="L300" s="4"/>
      <c r="M300" s="4"/>
      <c r="N300" s="4"/>
      <c r="O300" s="10"/>
      <c r="P300" s="10"/>
      <c r="Q300" s="11"/>
      <c r="R300" s="10"/>
      <c r="S300" s="4"/>
      <c r="T300" s="4"/>
      <c r="U300" s="4"/>
      <c r="V300" s="4"/>
      <c r="W300" s="4"/>
      <c r="X300" s="4"/>
      <c r="Y300" s="16"/>
    </row>
    <row r="301" spans="2:25" ht="11.5">
      <c r="B301" s="3"/>
      <c r="C301" s="3"/>
      <c r="E301" s="53"/>
      <c r="F301" s="6"/>
      <c r="G301" s="12"/>
      <c r="H301" s="55"/>
      <c r="I301" s="55"/>
      <c r="J301" s="9"/>
      <c r="K301" s="4"/>
      <c r="L301" s="4"/>
      <c r="M301" s="4"/>
      <c r="N301" s="4"/>
      <c r="O301" s="10"/>
      <c r="P301" s="10"/>
      <c r="Q301" s="11"/>
      <c r="R301" s="10"/>
      <c r="S301" s="4"/>
      <c r="T301" s="4"/>
      <c r="U301" s="4"/>
      <c r="V301" s="4"/>
      <c r="W301" s="4"/>
      <c r="X301" s="4"/>
      <c r="Y301" s="16"/>
    </row>
    <row r="302" spans="2:25" ht="11.5">
      <c r="B302" s="3"/>
      <c r="C302" s="3"/>
      <c r="E302" s="53"/>
      <c r="F302" s="6"/>
      <c r="G302" s="12"/>
      <c r="H302" s="55"/>
      <c r="I302" s="55"/>
      <c r="J302" s="9"/>
      <c r="K302" s="4"/>
      <c r="L302" s="4"/>
      <c r="M302" s="4"/>
      <c r="N302" s="4"/>
      <c r="O302" s="10"/>
      <c r="P302" s="10"/>
      <c r="Q302" s="11"/>
      <c r="R302" s="10"/>
      <c r="S302" s="4"/>
      <c r="T302" s="4"/>
      <c r="U302" s="4"/>
      <c r="V302" s="4"/>
      <c r="W302" s="4"/>
      <c r="X302" s="4"/>
      <c r="Y302" s="16"/>
    </row>
    <row r="303" spans="2:25" ht="11.5">
      <c r="B303" s="3"/>
      <c r="C303" s="3"/>
      <c r="E303" s="53"/>
      <c r="F303" s="6"/>
      <c r="G303" s="12"/>
      <c r="H303" s="55"/>
      <c r="I303" s="55"/>
      <c r="J303" s="9"/>
      <c r="K303" s="4"/>
      <c r="L303" s="4"/>
      <c r="M303" s="4"/>
      <c r="N303" s="4"/>
      <c r="O303" s="10"/>
      <c r="P303" s="10"/>
      <c r="Q303" s="11"/>
      <c r="R303" s="10"/>
      <c r="S303" s="4"/>
      <c r="T303" s="4"/>
      <c r="U303" s="4"/>
      <c r="V303" s="4"/>
      <c r="W303" s="4"/>
      <c r="X303" s="4"/>
      <c r="Y303" s="16"/>
    </row>
    <row r="304" spans="2:25" ht="11.5">
      <c r="B304" s="3"/>
      <c r="C304" s="3"/>
      <c r="E304" s="53"/>
      <c r="F304" s="6"/>
      <c r="G304" s="12"/>
      <c r="H304" s="55"/>
      <c r="I304" s="55"/>
      <c r="J304" s="9"/>
      <c r="K304" s="4"/>
      <c r="L304" s="4"/>
      <c r="M304" s="4"/>
      <c r="N304" s="4"/>
      <c r="O304" s="10"/>
      <c r="P304" s="10"/>
      <c r="Q304" s="11"/>
      <c r="R304" s="10"/>
      <c r="S304" s="4"/>
      <c r="T304" s="4"/>
      <c r="U304" s="4"/>
      <c r="V304" s="4"/>
      <c r="W304" s="4"/>
      <c r="X304" s="4"/>
      <c r="Y304" s="16"/>
    </row>
    <row r="305" spans="2:25" ht="11.5">
      <c r="B305" s="3"/>
      <c r="C305" s="3"/>
      <c r="E305" s="53"/>
      <c r="F305" s="6"/>
      <c r="G305" s="12"/>
      <c r="H305" s="55"/>
      <c r="I305" s="55"/>
      <c r="J305" s="9"/>
      <c r="K305" s="4"/>
      <c r="L305" s="4"/>
      <c r="M305" s="4"/>
      <c r="N305" s="4"/>
      <c r="O305" s="10"/>
      <c r="P305" s="10"/>
      <c r="Q305" s="11"/>
      <c r="R305" s="10"/>
      <c r="S305" s="4"/>
      <c r="T305" s="4"/>
      <c r="U305" s="4"/>
      <c r="V305" s="4"/>
      <c r="W305" s="4"/>
      <c r="X305" s="4"/>
      <c r="Y305" s="16"/>
    </row>
    <row r="306" spans="2:25" ht="11.5">
      <c r="B306" s="3"/>
      <c r="C306" s="3"/>
      <c r="E306" s="53"/>
      <c r="F306" s="6"/>
      <c r="G306" s="12"/>
      <c r="H306" s="55"/>
      <c r="I306" s="55"/>
      <c r="J306" s="9"/>
      <c r="K306" s="4"/>
      <c r="L306" s="4"/>
      <c r="M306" s="4"/>
      <c r="N306" s="4"/>
      <c r="O306" s="10"/>
      <c r="P306" s="10"/>
      <c r="Q306" s="11"/>
      <c r="R306" s="10"/>
      <c r="S306" s="4"/>
      <c r="T306" s="4"/>
      <c r="U306" s="4"/>
      <c r="V306" s="4"/>
      <c r="W306" s="4"/>
      <c r="X306" s="4"/>
      <c r="Y306" s="16"/>
    </row>
    <row r="307" spans="2:25" ht="11.5">
      <c r="B307" s="3"/>
      <c r="C307" s="3"/>
      <c r="E307" s="53"/>
      <c r="F307" s="6"/>
      <c r="G307" s="12"/>
      <c r="H307" s="55"/>
      <c r="I307" s="55"/>
      <c r="J307" s="9"/>
      <c r="K307" s="4"/>
      <c r="L307" s="4"/>
      <c r="M307" s="4"/>
      <c r="N307" s="4"/>
      <c r="O307" s="10"/>
      <c r="P307" s="10"/>
      <c r="Q307" s="11"/>
      <c r="R307" s="10"/>
      <c r="S307" s="4"/>
      <c r="T307" s="4"/>
      <c r="U307" s="4"/>
      <c r="V307" s="4"/>
      <c r="W307" s="4"/>
      <c r="X307" s="4"/>
      <c r="Y307" s="16"/>
    </row>
    <row r="308" spans="2:25" ht="11.5">
      <c r="B308" s="3"/>
      <c r="C308" s="3"/>
      <c r="E308" s="53"/>
      <c r="F308" s="6"/>
      <c r="G308" s="12"/>
      <c r="H308" s="55"/>
      <c r="I308" s="55"/>
      <c r="J308" s="9"/>
      <c r="K308" s="4"/>
      <c r="L308" s="4"/>
      <c r="M308" s="4"/>
      <c r="N308" s="4"/>
      <c r="O308" s="10"/>
      <c r="P308" s="10"/>
      <c r="Q308" s="11"/>
      <c r="R308" s="10"/>
      <c r="S308" s="4"/>
      <c r="T308" s="4"/>
      <c r="U308" s="4"/>
      <c r="V308" s="4"/>
      <c r="W308" s="4"/>
      <c r="X308" s="4"/>
      <c r="Y308" s="16"/>
    </row>
    <row r="309" spans="2:25" ht="11.5">
      <c r="B309" s="3"/>
      <c r="C309" s="3"/>
      <c r="E309" s="53"/>
      <c r="F309" s="6"/>
      <c r="G309" s="12"/>
      <c r="H309" s="55"/>
      <c r="I309" s="55"/>
      <c r="J309" s="9"/>
      <c r="K309" s="4"/>
      <c r="L309" s="4"/>
      <c r="M309" s="4"/>
      <c r="N309" s="4"/>
      <c r="O309" s="10"/>
      <c r="P309" s="10"/>
      <c r="Q309" s="11"/>
      <c r="R309" s="10"/>
      <c r="S309" s="4"/>
      <c r="T309" s="4"/>
      <c r="U309" s="4"/>
      <c r="V309" s="4"/>
      <c r="W309" s="4"/>
      <c r="X309" s="4"/>
      <c r="Y309" s="16"/>
    </row>
    <row r="310" spans="2:25" ht="11.5">
      <c r="B310" s="3"/>
      <c r="C310" s="3"/>
      <c r="E310" s="53"/>
      <c r="F310" s="6"/>
      <c r="G310" s="12"/>
      <c r="H310" s="55"/>
      <c r="I310" s="55"/>
      <c r="J310" s="9"/>
      <c r="K310" s="4"/>
      <c r="L310" s="4"/>
      <c r="M310" s="4"/>
      <c r="N310" s="4"/>
      <c r="O310" s="10"/>
      <c r="P310" s="10"/>
      <c r="Q310" s="11"/>
      <c r="R310" s="10"/>
      <c r="S310" s="4"/>
      <c r="T310" s="4"/>
      <c r="U310" s="4"/>
      <c r="V310" s="4"/>
      <c r="W310" s="4"/>
      <c r="X310" s="4"/>
      <c r="Y310" s="16"/>
    </row>
    <row r="311" spans="2:25" ht="11.5">
      <c r="B311" s="3"/>
      <c r="C311" s="3"/>
      <c r="E311" s="53"/>
      <c r="F311" s="6"/>
      <c r="G311" s="12"/>
      <c r="H311" s="55"/>
      <c r="I311" s="55"/>
      <c r="J311" s="9"/>
      <c r="K311" s="4"/>
      <c r="L311" s="4"/>
      <c r="M311" s="4"/>
      <c r="N311" s="4"/>
      <c r="O311" s="10"/>
      <c r="P311" s="10"/>
      <c r="Q311" s="11"/>
      <c r="R311" s="10"/>
      <c r="S311" s="4"/>
      <c r="T311" s="4"/>
      <c r="U311" s="4"/>
      <c r="V311" s="4"/>
      <c r="W311" s="4"/>
      <c r="X311" s="4"/>
      <c r="Y311" s="16"/>
    </row>
    <row r="312" spans="2:25" ht="11.5">
      <c r="B312" s="3"/>
      <c r="C312" s="3"/>
      <c r="E312" s="53"/>
      <c r="F312" s="6"/>
      <c r="G312" s="12"/>
      <c r="H312" s="55"/>
      <c r="I312" s="55"/>
      <c r="J312" s="9"/>
      <c r="K312" s="4"/>
      <c r="L312" s="4"/>
      <c r="M312" s="4"/>
      <c r="N312" s="4"/>
      <c r="O312" s="10"/>
      <c r="P312" s="10"/>
      <c r="Q312" s="11"/>
      <c r="R312" s="10"/>
      <c r="S312" s="4"/>
      <c r="T312" s="4"/>
      <c r="U312" s="4"/>
      <c r="V312" s="4"/>
      <c r="W312" s="4"/>
      <c r="X312" s="4"/>
      <c r="Y312" s="16"/>
    </row>
    <row r="313" spans="2:25" ht="11.5">
      <c r="B313" s="3"/>
      <c r="C313" s="3"/>
      <c r="E313" s="53"/>
      <c r="F313" s="6"/>
      <c r="G313" s="12"/>
      <c r="H313" s="55"/>
      <c r="I313" s="55"/>
      <c r="J313" s="9"/>
      <c r="K313" s="4"/>
      <c r="L313" s="4"/>
      <c r="M313" s="4"/>
      <c r="N313" s="4"/>
      <c r="O313" s="10"/>
      <c r="P313" s="10"/>
      <c r="Q313" s="11"/>
      <c r="R313" s="10"/>
      <c r="S313" s="4"/>
      <c r="T313" s="4"/>
      <c r="U313" s="4"/>
      <c r="V313" s="4"/>
      <c r="W313" s="4"/>
      <c r="X313" s="4"/>
      <c r="Y313" s="16"/>
    </row>
    <row r="314" spans="2:25" ht="11.5">
      <c r="B314" s="3"/>
      <c r="C314" s="3"/>
      <c r="E314" s="53"/>
      <c r="F314" s="6"/>
      <c r="G314" s="12"/>
      <c r="H314" s="55"/>
      <c r="I314" s="55"/>
      <c r="J314" s="9"/>
      <c r="K314" s="4"/>
      <c r="L314" s="4"/>
      <c r="M314" s="4"/>
      <c r="N314" s="4"/>
      <c r="O314" s="10"/>
      <c r="P314" s="10"/>
      <c r="Q314" s="11"/>
      <c r="R314" s="10"/>
      <c r="S314" s="4"/>
      <c r="T314" s="4"/>
      <c r="U314" s="4"/>
      <c r="V314" s="4"/>
      <c r="W314" s="4"/>
      <c r="X314" s="4"/>
      <c r="Y314" s="16"/>
    </row>
    <row r="315" spans="2:25" ht="11.5">
      <c r="B315" s="3"/>
      <c r="C315" s="3"/>
      <c r="E315" s="53"/>
      <c r="F315" s="6"/>
      <c r="G315" s="12"/>
      <c r="H315" s="55"/>
      <c r="I315" s="55"/>
      <c r="J315" s="9"/>
      <c r="K315" s="4"/>
      <c r="L315" s="4"/>
      <c r="M315" s="4"/>
      <c r="N315" s="4"/>
      <c r="O315" s="10"/>
      <c r="P315" s="10"/>
      <c r="Q315" s="11"/>
      <c r="R315" s="10"/>
      <c r="S315" s="4"/>
      <c r="T315" s="4"/>
      <c r="U315" s="4"/>
      <c r="V315" s="4"/>
      <c r="W315" s="4"/>
      <c r="X315" s="4"/>
      <c r="Y315" s="16"/>
    </row>
    <row r="316" spans="2:25" ht="11.5">
      <c r="B316" s="3"/>
      <c r="C316" s="3"/>
      <c r="E316" s="53"/>
      <c r="F316" s="6"/>
      <c r="G316" s="12"/>
      <c r="H316" s="55"/>
      <c r="I316" s="55"/>
      <c r="J316" s="9"/>
      <c r="K316" s="4"/>
      <c r="L316" s="4"/>
      <c r="M316" s="4"/>
      <c r="N316" s="4"/>
      <c r="O316" s="10"/>
      <c r="P316" s="10"/>
      <c r="Q316" s="11"/>
      <c r="R316" s="10"/>
      <c r="S316" s="4"/>
      <c r="T316" s="4"/>
      <c r="U316" s="4"/>
      <c r="V316" s="4"/>
      <c r="W316" s="4"/>
      <c r="X316" s="4"/>
      <c r="Y316" s="16"/>
    </row>
    <row r="317" spans="2:25" ht="11.5">
      <c r="B317" s="3"/>
      <c r="C317" s="3"/>
      <c r="E317" s="53"/>
      <c r="F317" s="6"/>
      <c r="G317" s="12"/>
      <c r="H317" s="55"/>
      <c r="I317" s="55"/>
      <c r="J317" s="9"/>
      <c r="K317" s="4"/>
      <c r="L317" s="4"/>
      <c r="M317" s="4"/>
      <c r="N317" s="4"/>
      <c r="O317" s="10"/>
      <c r="P317" s="10"/>
      <c r="Q317" s="11"/>
      <c r="R317" s="10"/>
      <c r="S317" s="4"/>
      <c r="T317" s="4"/>
      <c r="U317" s="4"/>
      <c r="V317" s="4"/>
      <c r="W317" s="4"/>
      <c r="X317" s="4"/>
      <c r="Y317" s="16"/>
    </row>
    <row r="318" spans="2:25" ht="11.5">
      <c r="B318" s="3"/>
      <c r="C318" s="3"/>
      <c r="E318" s="53"/>
      <c r="F318" s="6"/>
      <c r="G318" s="12"/>
      <c r="H318" s="55"/>
      <c r="I318" s="55"/>
      <c r="J318" s="9"/>
      <c r="K318" s="4"/>
      <c r="L318" s="4"/>
      <c r="M318" s="4"/>
      <c r="N318" s="4"/>
      <c r="O318" s="10"/>
      <c r="P318" s="10"/>
      <c r="Q318" s="11"/>
      <c r="R318" s="10"/>
      <c r="S318" s="4"/>
      <c r="T318" s="4"/>
      <c r="U318" s="4"/>
      <c r="V318" s="4"/>
      <c r="W318" s="4"/>
      <c r="X318" s="4"/>
      <c r="Y318" s="16"/>
    </row>
    <row r="319" spans="2:25" ht="11.5">
      <c r="B319" s="3"/>
      <c r="C319" s="3"/>
      <c r="E319" s="53"/>
      <c r="F319" s="6"/>
      <c r="G319" s="12"/>
      <c r="H319" s="55"/>
      <c r="I319" s="55"/>
      <c r="J319" s="9"/>
      <c r="K319" s="4"/>
      <c r="L319" s="4"/>
      <c r="M319" s="4"/>
      <c r="N319" s="4"/>
      <c r="O319" s="10"/>
      <c r="P319" s="10"/>
      <c r="Q319" s="11"/>
      <c r="R319" s="10"/>
      <c r="S319" s="4"/>
      <c r="T319" s="4"/>
      <c r="U319" s="4"/>
      <c r="V319" s="4"/>
      <c r="W319" s="4"/>
      <c r="X319" s="4"/>
      <c r="Y319" s="16"/>
    </row>
    <row r="320" spans="2:25" ht="11.5">
      <c r="B320" s="209"/>
      <c r="C320" s="209"/>
      <c r="D320" s="209"/>
      <c r="E320" s="209"/>
      <c r="F320" s="209"/>
      <c r="G320" s="209"/>
      <c r="H320" s="209"/>
      <c r="I320" s="209"/>
      <c r="J320" s="209"/>
      <c r="K320" s="209"/>
      <c r="L320" s="209"/>
      <c r="M320" s="209"/>
      <c r="N320" s="209"/>
      <c r="O320" s="209"/>
      <c r="P320" s="209"/>
      <c r="Q320" s="209"/>
      <c r="R320" s="209"/>
      <c r="S320" s="209"/>
      <c r="T320" s="209"/>
      <c r="U320" s="209"/>
      <c r="V320" s="209"/>
      <c r="W320" s="209"/>
      <c r="X320" s="209"/>
      <c r="Y320" s="209"/>
    </row>
    <row r="321" spans="2:35" ht="18" customHeight="1">
      <c r="B321" s="3"/>
      <c r="C321" s="3"/>
      <c r="E321" s="53"/>
      <c r="F321" s="6"/>
      <c r="G321" s="12"/>
      <c r="H321" s="55"/>
      <c r="I321" s="55"/>
      <c r="J321" s="9"/>
      <c r="K321" s="9"/>
      <c r="L321" s="9"/>
      <c r="M321" s="9"/>
      <c r="N321" s="9"/>
      <c r="O321" s="9"/>
      <c r="P321" s="9"/>
      <c r="Q321" s="9"/>
      <c r="R321" s="9"/>
      <c r="S321" s="9"/>
      <c r="T321" s="9"/>
      <c r="U321" s="9"/>
      <c r="V321" s="9"/>
      <c r="W321" s="9"/>
      <c r="X321" s="9"/>
      <c r="Y321" s="16"/>
    </row>
    <row r="322" spans="2:35" ht="18" customHeight="1">
      <c r="B322" s="3"/>
      <c r="C322" s="3"/>
      <c r="E322" s="53"/>
      <c r="F322" s="6"/>
      <c r="G322" s="12"/>
      <c r="H322" s="55"/>
      <c r="I322" s="55"/>
      <c r="J322" s="9"/>
      <c r="K322" s="9"/>
      <c r="L322" s="9"/>
      <c r="M322" s="9"/>
      <c r="N322" s="9"/>
      <c r="O322" s="9"/>
      <c r="P322" s="9"/>
      <c r="Q322" s="9"/>
      <c r="R322" s="9"/>
      <c r="S322" s="9"/>
      <c r="T322" s="9"/>
      <c r="U322" s="9"/>
      <c r="V322" s="9"/>
      <c r="W322" s="9"/>
      <c r="X322" s="9"/>
      <c r="Y322" s="16"/>
    </row>
    <row r="323" spans="2:35" ht="18" hidden="1" customHeight="1">
      <c r="B323" s="3"/>
      <c r="C323" s="3"/>
      <c r="E323" s="53"/>
      <c r="F323" s="6"/>
      <c r="G323" s="12"/>
      <c r="H323" s="55"/>
      <c r="I323" s="55"/>
      <c r="J323" s="9"/>
      <c r="K323" s="9"/>
      <c r="L323" s="9"/>
      <c r="M323" s="9"/>
      <c r="N323" s="9"/>
      <c r="O323" s="9"/>
      <c r="P323" s="9"/>
      <c r="Q323" s="9"/>
      <c r="R323" s="9"/>
      <c r="S323" s="9"/>
      <c r="T323" s="9"/>
      <c r="U323" s="9"/>
      <c r="V323" s="9"/>
      <c r="W323" s="9"/>
      <c r="X323" s="9"/>
      <c r="Y323" s="16"/>
    </row>
    <row r="324" spans="2:35" ht="18" hidden="1" customHeight="1">
      <c r="B324" s="3"/>
      <c r="C324" s="3"/>
      <c r="E324" s="53"/>
      <c r="F324" s="6"/>
      <c r="G324" s="12"/>
      <c r="H324" s="55"/>
      <c r="I324" s="55"/>
      <c r="J324" s="9"/>
      <c r="K324" s="9"/>
      <c r="L324" s="9"/>
      <c r="M324" s="9"/>
      <c r="N324" s="9"/>
      <c r="O324" s="9"/>
      <c r="P324" s="9"/>
      <c r="Q324" s="9"/>
      <c r="R324" s="9"/>
      <c r="S324" s="9"/>
      <c r="T324" s="9"/>
      <c r="U324" s="9"/>
      <c r="V324" s="9"/>
      <c r="W324" s="9"/>
      <c r="X324" s="9"/>
      <c r="Y324" s="16"/>
    </row>
    <row r="325" spans="2:35" ht="11.5">
      <c r="B325" s="3"/>
      <c r="C325" s="3"/>
      <c r="E325" s="53"/>
      <c r="F325" s="6"/>
      <c r="G325" s="12"/>
      <c r="H325" s="55"/>
      <c r="I325" s="55"/>
      <c r="J325" s="9"/>
      <c r="K325" s="9"/>
      <c r="L325" s="9"/>
      <c r="M325" s="9"/>
      <c r="N325" s="9"/>
      <c r="O325" s="9"/>
      <c r="P325" s="9"/>
      <c r="Q325" s="9"/>
      <c r="R325" s="9"/>
      <c r="S325" s="9"/>
      <c r="T325" s="9"/>
      <c r="U325" s="9"/>
      <c r="V325" s="9"/>
      <c r="W325" s="9"/>
      <c r="X325" s="9"/>
      <c r="Y325" s="16"/>
    </row>
    <row r="326" spans="2:35" ht="18" customHeight="1">
      <c r="B326" s="3"/>
      <c r="C326" s="3"/>
      <c r="E326" s="53"/>
      <c r="F326" s="6"/>
      <c r="G326" s="12"/>
      <c r="H326" s="55"/>
      <c r="I326" s="55"/>
      <c r="J326" s="9"/>
      <c r="K326" s="9"/>
      <c r="L326" s="9"/>
      <c r="M326" s="9"/>
      <c r="N326" s="9"/>
      <c r="O326" s="9"/>
      <c r="P326" s="9"/>
      <c r="Q326" s="9"/>
      <c r="R326" s="9"/>
      <c r="S326" s="9"/>
      <c r="T326" s="9"/>
      <c r="U326" s="9"/>
      <c r="V326" s="9"/>
      <c r="W326" s="9"/>
      <c r="X326" s="9"/>
      <c r="Y326" s="16"/>
    </row>
    <row r="327" spans="2:35" ht="18" hidden="1" customHeight="1">
      <c r="B327" s="3"/>
      <c r="C327" s="3"/>
      <c r="E327" s="53"/>
      <c r="F327" s="6"/>
      <c r="G327" s="12"/>
      <c r="H327" s="55"/>
      <c r="I327" s="55"/>
      <c r="J327" s="9"/>
      <c r="K327" s="9"/>
      <c r="L327" s="9"/>
      <c r="M327" s="9"/>
      <c r="N327" s="9"/>
      <c r="O327" s="9"/>
      <c r="P327" s="9"/>
      <c r="Q327" s="9"/>
      <c r="R327" s="9"/>
      <c r="S327" s="9"/>
      <c r="T327" s="9"/>
      <c r="U327" s="9"/>
      <c r="V327" s="9"/>
      <c r="W327" s="9"/>
      <c r="X327" s="9"/>
      <c r="Y327" s="16"/>
      <c r="Z327" s="1">
        <f>SUM(Z$6:Z$319)</f>
        <v>0</v>
      </c>
    </row>
    <row r="328" spans="2:35" ht="18" hidden="1" customHeight="1">
      <c r="B328" s="3"/>
      <c r="C328" s="3"/>
      <c r="E328" s="53"/>
      <c r="F328" s="6"/>
      <c r="G328" s="12"/>
      <c r="H328" s="55"/>
      <c r="I328" s="55"/>
      <c r="J328" s="9"/>
      <c r="K328" s="9"/>
      <c r="L328" s="9"/>
      <c r="M328" s="9"/>
      <c r="N328" s="9"/>
      <c r="O328" s="9"/>
      <c r="P328" s="9"/>
      <c r="Q328" s="9"/>
      <c r="R328" s="9"/>
      <c r="S328" s="9"/>
      <c r="T328" s="9"/>
      <c r="U328" s="9"/>
      <c r="V328" s="9"/>
      <c r="W328" s="9"/>
      <c r="X328" s="9"/>
      <c r="Y328" s="16"/>
      <c r="AA328" s="1">
        <f>SUM(AA$6:AA$319)</f>
        <v>0</v>
      </c>
    </row>
    <row r="329" spans="2:35" ht="18" customHeight="1">
      <c r="B329" s="3"/>
      <c r="C329" s="3"/>
      <c r="E329" s="53"/>
      <c r="F329" s="6"/>
      <c r="G329" s="12"/>
      <c r="H329" s="55"/>
      <c r="I329" s="55"/>
      <c r="J329" s="9"/>
      <c r="K329" s="9"/>
      <c r="L329" s="9"/>
      <c r="M329" s="9"/>
      <c r="N329" s="9"/>
      <c r="O329" s="9"/>
      <c r="P329" s="9"/>
      <c r="Q329" s="9"/>
      <c r="R329" s="9"/>
      <c r="S329" s="9"/>
      <c r="T329" s="9"/>
      <c r="U329" s="9"/>
      <c r="V329" s="9"/>
      <c r="W329" s="9"/>
      <c r="X329" s="9"/>
      <c r="Y329" s="16"/>
      <c r="AB329" s="1">
        <f>SUM(AB$6:AB$319)</f>
        <v>0</v>
      </c>
    </row>
    <row r="330" spans="2:35" ht="18" hidden="1" customHeight="1">
      <c r="B330" s="3"/>
      <c r="C330" s="3"/>
      <c r="E330" s="53"/>
      <c r="F330" s="6"/>
      <c r="G330" s="12"/>
      <c r="H330" s="55"/>
      <c r="I330" s="55"/>
      <c r="J330" s="9"/>
      <c r="K330" s="9"/>
      <c r="L330" s="9"/>
      <c r="M330" s="9"/>
      <c r="N330" s="9"/>
      <c r="O330" s="9"/>
      <c r="P330" s="9"/>
      <c r="Q330" s="9"/>
      <c r="R330" s="9"/>
      <c r="S330" s="9"/>
      <c r="T330" s="9"/>
      <c r="U330" s="9"/>
      <c r="V330" s="9"/>
      <c r="W330" s="9"/>
      <c r="X330" s="9"/>
      <c r="Y330" s="16"/>
      <c r="AC330" s="1">
        <f>SUM(AC$6:AC$319)</f>
        <v>0</v>
      </c>
    </row>
    <row r="331" spans="2:35" ht="18" customHeight="1">
      <c r="B331" s="3"/>
      <c r="C331" s="3"/>
      <c r="E331" s="53"/>
      <c r="F331" s="6"/>
      <c r="G331" s="12"/>
      <c r="H331" s="55"/>
      <c r="I331" s="55"/>
      <c r="J331" s="9"/>
      <c r="K331" s="9"/>
      <c r="L331" s="9"/>
      <c r="M331" s="9"/>
      <c r="N331" s="9"/>
      <c r="O331" s="9"/>
      <c r="P331" s="9"/>
      <c r="Q331" s="9"/>
      <c r="R331" s="9"/>
      <c r="S331" s="9"/>
      <c r="T331" s="9"/>
      <c r="U331" s="9"/>
      <c r="V331" s="9"/>
      <c r="W331" s="9"/>
      <c r="X331" s="9"/>
      <c r="Y331" s="16"/>
      <c r="AD331" s="1">
        <f>SUM(AD$6:AD$319)</f>
        <v>0</v>
      </c>
    </row>
    <row r="332" spans="2:35" ht="18" customHeight="1">
      <c r="B332" s="3"/>
      <c r="C332" s="3"/>
      <c r="E332" s="53"/>
      <c r="F332" s="6"/>
      <c r="G332" s="12"/>
      <c r="H332" s="55"/>
      <c r="I332" s="55"/>
      <c r="J332" s="9"/>
      <c r="K332" s="9"/>
      <c r="L332" s="9"/>
      <c r="M332" s="9"/>
      <c r="N332" s="9"/>
      <c r="O332" s="9"/>
      <c r="P332" s="9"/>
      <c r="Q332" s="9"/>
      <c r="R332" s="9"/>
      <c r="S332" s="9"/>
      <c r="T332" s="9"/>
      <c r="U332" s="9"/>
      <c r="V332" s="9"/>
      <c r="W332" s="9"/>
      <c r="X332" s="9"/>
      <c r="Y332" s="16"/>
      <c r="AE332" s="1">
        <f>SUM(AE$6:AE$319)</f>
        <v>0</v>
      </c>
    </row>
    <row r="333" spans="2:35" ht="18" customHeight="1">
      <c r="B333" s="3"/>
      <c r="C333" s="3"/>
      <c r="E333" s="53"/>
      <c r="F333" s="6"/>
      <c r="G333" s="12"/>
      <c r="H333" s="55"/>
      <c r="I333" s="55"/>
      <c r="J333" s="9"/>
      <c r="K333" s="9"/>
      <c r="L333" s="9"/>
      <c r="M333" s="9"/>
      <c r="N333" s="9"/>
      <c r="O333" s="9"/>
      <c r="P333" s="9"/>
      <c r="Q333" s="9"/>
      <c r="R333" s="9"/>
      <c r="S333" s="9"/>
      <c r="T333" s="9"/>
      <c r="U333" s="9"/>
      <c r="V333" s="9"/>
      <c r="W333" s="9"/>
      <c r="X333" s="9"/>
      <c r="Y333" s="16"/>
      <c r="AF333" s="1">
        <f>SUM(AF$6:AF$319)</f>
        <v>0</v>
      </c>
    </row>
    <row r="334" spans="2:35" ht="18" customHeight="1">
      <c r="B334" s="3"/>
      <c r="C334" s="3"/>
      <c r="E334" s="53"/>
      <c r="F334" s="6"/>
      <c r="G334" s="12"/>
      <c r="H334" s="55"/>
      <c r="I334" s="55"/>
      <c r="J334" s="9"/>
      <c r="K334" s="9"/>
      <c r="L334" s="9"/>
      <c r="M334" s="9"/>
      <c r="N334" s="9"/>
      <c r="O334" s="9"/>
      <c r="P334" s="9"/>
      <c r="Q334" s="9"/>
      <c r="R334" s="9"/>
      <c r="S334" s="9"/>
      <c r="T334" s="9"/>
      <c r="U334" s="9"/>
      <c r="V334" s="9"/>
      <c r="W334" s="9"/>
      <c r="X334" s="9"/>
      <c r="Y334" s="16"/>
      <c r="AG334" s="1">
        <f>SUM(AG$6:AG$319)</f>
        <v>0</v>
      </c>
    </row>
    <row r="335" spans="2:35" ht="18" hidden="1" customHeight="1">
      <c r="B335" s="3"/>
      <c r="C335" s="3"/>
      <c r="E335" s="53"/>
      <c r="F335" s="6"/>
      <c r="G335" s="12"/>
      <c r="H335" s="55"/>
      <c r="I335" s="55"/>
      <c r="J335" s="9"/>
      <c r="K335" s="9"/>
      <c r="L335" s="9"/>
      <c r="M335" s="9"/>
      <c r="N335" s="9"/>
      <c r="O335" s="9"/>
      <c r="P335" s="9"/>
      <c r="Q335" s="9"/>
      <c r="R335" s="9"/>
      <c r="S335" s="9"/>
      <c r="T335" s="9"/>
      <c r="U335" s="9"/>
      <c r="V335" s="9"/>
      <c r="W335" s="9"/>
      <c r="X335" s="9"/>
      <c r="Y335" s="16"/>
      <c r="AH335" s="1">
        <f>SUM(AH$6:AH$319)</f>
        <v>0</v>
      </c>
    </row>
    <row r="336" spans="2:35" ht="18" hidden="1" customHeight="1">
      <c r="B336" s="3"/>
      <c r="C336" s="3"/>
      <c r="E336" s="53"/>
      <c r="F336" s="6"/>
      <c r="G336" s="12"/>
      <c r="H336" s="55"/>
      <c r="I336" s="55"/>
      <c r="J336" s="9"/>
      <c r="K336" s="9"/>
      <c r="L336" s="9"/>
      <c r="M336" s="9"/>
      <c r="N336" s="9"/>
      <c r="O336" s="9"/>
      <c r="P336" s="9"/>
      <c r="Q336" s="9"/>
      <c r="R336" s="9"/>
      <c r="S336" s="9"/>
      <c r="T336" s="9"/>
      <c r="U336" s="9"/>
      <c r="V336" s="9"/>
      <c r="W336" s="9"/>
      <c r="X336" s="9"/>
      <c r="Y336" s="16"/>
      <c r="AI336" s="1">
        <f>SUM(AI$6:AI$319)</f>
        <v>0</v>
      </c>
    </row>
    <row r="337" spans="2:42" ht="18" hidden="1" customHeight="1">
      <c r="B337" s="3"/>
      <c r="C337" s="3"/>
      <c r="E337" s="53"/>
      <c r="F337" s="6"/>
      <c r="G337" s="12"/>
      <c r="H337" s="55"/>
      <c r="I337" s="55"/>
      <c r="J337" s="9"/>
      <c r="K337" s="9"/>
      <c r="L337" s="9"/>
      <c r="M337" s="9"/>
      <c r="N337" s="9"/>
      <c r="O337" s="9"/>
      <c r="P337" s="9"/>
      <c r="Q337" s="9"/>
      <c r="R337" s="9"/>
      <c r="S337" s="9"/>
      <c r="T337" s="9"/>
      <c r="U337" s="9"/>
      <c r="V337" s="9"/>
      <c r="W337" s="9"/>
      <c r="X337" s="9"/>
      <c r="Y337" s="16"/>
      <c r="AJ337" s="1">
        <f>SUM(AJ$6:AJ$319)</f>
        <v>0</v>
      </c>
    </row>
    <row r="338" spans="2:42" ht="18" hidden="1" customHeight="1">
      <c r="B338" s="3"/>
      <c r="C338" s="3"/>
      <c r="E338" s="53"/>
      <c r="F338" s="6"/>
      <c r="G338" s="12"/>
      <c r="H338" s="55"/>
      <c r="I338" s="55"/>
      <c r="J338" s="9"/>
      <c r="K338" s="9"/>
      <c r="L338" s="9"/>
      <c r="M338" s="9"/>
      <c r="N338" s="9"/>
      <c r="O338" s="9"/>
      <c r="P338" s="9"/>
      <c r="Q338" s="9"/>
      <c r="R338" s="9"/>
      <c r="S338" s="9"/>
      <c r="T338" s="9"/>
      <c r="U338" s="9"/>
      <c r="V338" s="9"/>
      <c r="W338" s="9"/>
      <c r="X338" s="9"/>
      <c r="Y338" s="16"/>
      <c r="AK338" s="1">
        <f>SUM(AK$6:AK$319)</f>
        <v>0</v>
      </c>
    </row>
    <row r="339" spans="2:42" ht="18" hidden="1" customHeight="1">
      <c r="B339" s="3"/>
      <c r="C339" s="3"/>
      <c r="E339" s="53"/>
      <c r="F339" s="6"/>
      <c r="G339" s="12"/>
      <c r="H339" s="55"/>
      <c r="I339" s="55"/>
      <c r="J339" s="9"/>
      <c r="K339" s="9"/>
      <c r="L339" s="9"/>
      <c r="M339" s="9"/>
      <c r="N339" s="9"/>
      <c r="O339" s="9"/>
      <c r="P339" s="9"/>
      <c r="Q339" s="9"/>
      <c r="R339" s="9"/>
      <c r="S339" s="9"/>
      <c r="T339" s="9"/>
      <c r="U339" s="9"/>
      <c r="V339" s="9"/>
      <c r="W339" s="9"/>
      <c r="X339" s="9"/>
      <c r="Y339" s="16"/>
      <c r="AL339" s="1">
        <f>SUM(AL$6:AL$319)</f>
        <v>3</v>
      </c>
    </row>
    <row r="340" spans="2:42" ht="18" hidden="1" customHeight="1">
      <c r="B340" s="3"/>
      <c r="C340" s="3"/>
      <c r="E340" s="53"/>
      <c r="F340" s="6"/>
      <c r="G340" s="12"/>
      <c r="H340" s="55"/>
      <c r="I340" s="55"/>
      <c r="J340" s="9"/>
      <c r="K340" s="9"/>
      <c r="L340" s="9"/>
      <c r="M340" s="9"/>
      <c r="N340" s="9"/>
      <c r="O340" s="9"/>
      <c r="P340" s="9"/>
      <c r="Q340" s="9"/>
      <c r="R340" s="9"/>
      <c r="S340" s="9"/>
      <c r="T340" s="9"/>
      <c r="U340" s="9"/>
      <c r="V340" s="9"/>
      <c r="W340" s="9"/>
      <c r="X340" s="9"/>
      <c r="Y340" s="16"/>
      <c r="AM340" s="1">
        <f>SUM(AM$6:AM$319)</f>
        <v>0</v>
      </c>
    </row>
    <row r="341" spans="2:42" ht="18" customHeight="1">
      <c r="B341" s="3"/>
      <c r="C341" s="3"/>
      <c r="E341" s="53"/>
      <c r="F341" s="6"/>
      <c r="G341" s="12"/>
      <c r="H341" s="55"/>
      <c r="I341" s="55"/>
      <c r="J341" s="9"/>
      <c r="K341" s="9"/>
      <c r="L341" s="9"/>
      <c r="M341" s="9"/>
      <c r="N341" s="9"/>
      <c r="O341" s="9"/>
      <c r="P341" s="9"/>
      <c r="Q341" s="9"/>
      <c r="R341" s="9"/>
      <c r="S341" s="9"/>
      <c r="T341" s="9"/>
      <c r="U341" s="9"/>
      <c r="V341" s="9"/>
      <c r="W341" s="9"/>
      <c r="X341" s="9"/>
      <c r="Y341" s="16"/>
      <c r="AN341" s="1">
        <f>SUM(AN$6:AN$319)</f>
        <v>3</v>
      </c>
    </row>
    <row r="342" spans="2:42" ht="18" customHeight="1">
      <c r="B342" s="3"/>
      <c r="C342" s="3"/>
      <c r="E342" s="53"/>
      <c r="F342" s="6"/>
      <c r="G342" s="12"/>
      <c r="H342" s="55"/>
      <c r="I342" s="55"/>
      <c r="J342" s="9"/>
      <c r="K342" s="9"/>
      <c r="L342" s="9"/>
      <c r="M342" s="9"/>
      <c r="N342" s="9"/>
      <c r="O342" s="9"/>
      <c r="P342" s="9"/>
      <c r="Q342" s="9"/>
      <c r="R342" s="9"/>
      <c r="S342" s="9"/>
      <c r="T342" s="9"/>
      <c r="U342" s="9"/>
      <c r="V342" s="9"/>
      <c r="W342" s="9"/>
      <c r="X342" s="9"/>
      <c r="Y342" s="16"/>
      <c r="AO342" s="1">
        <f>SUM(AO$6:AO$319)</f>
        <v>0</v>
      </c>
    </row>
    <row r="343" spans="2:42" ht="18" customHeight="1">
      <c r="B343" s="3"/>
      <c r="C343" s="3"/>
      <c r="E343" s="53"/>
      <c r="F343" s="6"/>
      <c r="G343" s="12"/>
      <c r="H343" s="55"/>
      <c r="I343" s="55"/>
      <c r="J343" s="9"/>
      <c r="K343" s="9"/>
      <c r="L343" s="9"/>
      <c r="M343" s="9"/>
      <c r="N343" s="9"/>
      <c r="O343" s="9"/>
      <c r="P343" s="9"/>
      <c r="Q343" s="9"/>
      <c r="R343" s="9"/>
      <c r="S343" s="9"/>
      <c r="T343" s="9"/>
      <c r="U343" s="9"/>
      <c r="V343" s="9"/>
      <c r="W343" s="9"/>
      <c r="X343" s="9"/>
      <c r="Y343" s="16"/>
      <c r="AP343" s="1">
        <f>SUM(AP$6:AP$319)</f>
        <v>0</v>
      </c>
    </row>
    <row r="344" spans="2:42" ht="12.5">
      <c r="B344" s="3"/>
      <c r="C344" s="3"/>
      <c r="E344" s="5"/>
      <c r="H344" s="54"/>
      <c r="I344" s="54"/>
      <c r="J344" s="9"/>
      <c r="K344" s="9"/>
      <c r="L344" s="9"/>
      <c r="M344" s="9"/>
      <c r="N344" s="9"/>
      <c r="O344" s="9"/>
      <c r="P344" s="9"/>
      <c r="Q344" s="9"/>
      <c r="R344" s="9"/>
      <c r="S344" s="9"/>
      <c r="T344" s="9"/>
      <c r="U344" s="9"/>
      <c r="V344" s="9"/>
      <c r="W344" s="9"/>
      <c r="X344" s="9"/>
      <c r="Y344" s="16"/>
    </row>
    <row r="345" spans="2:42" ht="12.5">
      <c r="B345" s="3"/>
      <c r="C345" s="3"/>
      <c r="E345" s="5"/>
      <c r="H345" s="54"/>
      <c r="I345" s="54"/>
      <c r="J345" s="9"/>
      <c r="K345" s="9"/>
      <c r="L345" s="9"/>
      <c r="M345" s="9"/>
      <c r="N345" s="9"/>
      <c r="O345" s="9"/>
      <c r="P345" s="9"/>
      <c r="Q345" s="9"/>
      <c r="R345" s="9"/>
      <c r="S345" s="9"/>
      <c r="T345" s="9"/>
      <c r="U345" s="9"/>
      <c r="V345" s="9"/>
      <c r="W345" s="9"/>
      <c r="X345" s="9"/>
      <c r="Y345" s="16"/>
    </row>
    <row r="346" spans="2:42" ht="12.5">
      <c r="B346" s="3"/>
      <c r="C346" s="3"/>
      <c r="E346" s="5"/>
      <c r="H346" s="54"/>
      <c r="I346" s="54"/>
      <c r="J346" s="9"/>
      <c r="K346" s="9"/>
      <c r="L346" s="9"/>
      <c r="M346" s="9"/>
      <c r="N346" s="9"/>
      <c r="O346" s="9"/>
      <c r="P346" s="9"/>
      <c r="Q346" s="9"/>
      <c r="R346" s="9"/>
      <c r="S346" s="9"/>
      <c r="T346" s="9"/>
      <c r="U346" s="9"/>
      <c r="V346" s="9"/>
      <c r="W346" s="9"/>
      <c r="X346" s="9"/>
      <c r="Y346" s="16"/>
    </row>
    <row r="347" spans="2:42" ht="12.5">
      <c r="B347" s="3"/>
      <c r="C347" s="3"/>
      <c r="E347" s="5"/>
      <c r="H347" s="54"/>
      <c r="I347" s="54"/>
      <c r="J347" s="9"/>
      <c r="K347" s="9"/>
      <c r="L347" s="9"/>
      <c r="M347" s="9"/>
      <c r="N347" s="9"/>
      <c r="O347" s="9"/>
      <c r="P347" s="9"/>
      <c r="Q347" s="9"/>
      <c r="R347" s="9"/>
      <c r="S347" s="9"/>
      <c r="T347" s="9"/>
      <c r="U347" s="9"/>
      <c r="V347" s="9"/>
      <c r="W347" s="9"/>
      <c r="X347" s="9"/>
      <c r="Y347" s="16"/>
    </row>
    <row r="348" spans="2:42" ht="12.5">
      <c r="B348" s="3"/>
      <c r="C348" s="3"/>
      <c r="E348" s="5"/>
      <c r="H348" s="54"/>
      <c r="I348" s="54"/>
      <c r="J348" s="9"/>
      <c r="K348" s="9"/>
      <c r="L348" s="9"/>
      <c r="M348" s="9"/>
      <c r="N348" s="9"/>
      <c r="O348" s="9"/>
      <c r="P348" s="9"/>
      <c r="Q348" s="9"/>
      <c r="R348" s="9"/>
      <c r="S348" s="9"/>
      <c r="T348" s="9"/>
      <c r="U348" s="9"/>
      <c r="V348" s="9"/>
      <c r="W348" s="9"/>
      <c r="X348" s="9"/>
      <c r="Y348" s="16"/>
    </row>
    <row r="349" spans="2:42" ht="12.5">
      <c r="B349" s="3"/>
      <c r="C349" s="3"/>
      <c r="E349" s="5"/>
      <c r="H349" s="54"/>
      <c r="I349" s="54"/>
      <c r="J349" s="9"/>
      <c r="K349" s="9"/>
      <c r="L349" s="9"/>
      <c r="M349" s="9"/>
      <c r="N349" s="9"/>
      <c r="O349" s="9"/>
      <c r="P349" s="9"/>
      <c r="Q349" s="9"/>
      <c r="R349" s="9"/>
      <c r="S349" s="9"/>
      <c r="T349" s="9"/>
      <c r="U349" s="9"/>
      <c r="V349" s="9"/>
      <c r="W349" s="9"/>
      <c r="X349" s="9"/>
      <c r="Y349" s="16"/>
    </row>
    <row r="350" spans="2:42" ht="12.5">
      <c r="B350" s="3"/>
      <c r="C350" s="3"/>
      <c r="E350" s="5"/>
      <c r="H350" s="54"/>
      <c r="I350" s="54"/>
      <c r="J350" s="9"/>
      <c r="K350" s="9"/>
      <c r="L350" s="9"/>
      <c r="M350" s="9"/>
      <c r="N350" s="9"/>
      <c r="O350" s="9"/>
      <c r="P350" s="9"/>
      <c r="Q350" s="9"/>
      <c r="R350" s="9"/>
      <c r="S350" s="9"/>
      <c r="T350" s="9"/>
      <c r="U350" s="9"/>
      <c r="V350" s="9"/>
      <c r="W350" s="9"/>
      <c r="X350" s="9"/>
      <c r="Y350" s="16"/>
    </row>
    <row r="351" spans="2:42" ht="12.5">
      <c r="B351" s="3"/>
      <c r="C351" s="3"/>
      <c r="E351" s="5"/>
      <c r="H351" s="54"/>
      <c r="I351" s="54"/>
      <c r="J351" s="9"/>
      <c r="K351" s="9"/>
      <c r="L351" s="9"/>
      <c r="M351" s="9"/>
      <c r="N351" s="9"/>
      <c r="O351" s="9"/>
      <c r="P351" s="9"/>
      <c r="Q351" s="9"/>
      <c r="R351" s="9"/>
      <c r="S351" s="9"/>
      <c r="T351" s="9"/>
      <c r="U351" s="9"/>
      <c r="V351" s="9"/>
      <c r="W351" s="9"/>
      <c r="X351" s="9"/>
      <c r="Y351" s="16"/>
    </row>
    <row r="352" spans="2:42" ht="12.5">
      <c r="B352" s="3"/>
      <c r="C352" s="3"/>
      <c r="E352" s="5"/>
      <c r="H352" s="54"/>
      <c r="I352" s="54"/>
      <c r="J352" s="9"/>
      <c r="K352" s="9"/>
      <c r="L352" s="9"/>
      <c r="M352" s="9"/>
      <c r="N352" s="9"/>
      <c r="O352" s="9"/>
      <c r="P352" s="9"/>
      <c r="Q352" s="9"/>
      <c r="R352" s="9"/>
      <c r="S352" s="9"/>
      <c r="T352" s="9"/>
      <c r="U352" s="9"/>
      <c r="V352" s="9"/>
      <c r="W352" s="9"/>
      <c r="X352" s="9"/>
      <c r="Y352" s="16"/>
    </row>
    <row r="353" spans="2:25" ht="12.5">
      <c r="B353" s="3"/>
      <c r="C353" s="3"/>
      <c r="E353" s="5"/>
      <c r="H353" s="54"/>
      <c r="I353" s="54"/>
      <c r="J353" s="9"/>
      <c r="K353" s="9"/>
      <c r="L353" s="9"/>
      <c r="M353" s="9"/>
      <c r="N353" s="9"/>
      <c r="O353" s="9"/>
      <c r="P353" s="9"/>
      <c r="Q353" s="9"/>
      <c r="R353" s="9"/>
      <c r="S353" s="9"/>
      <c r="T353" s="9"/>
      <c r="U353" s="9"/>
      <c r="V353" s="9"/>
      <c r="W353" s="9"/>
      <c r="X353" s="9"/>
      <c r="Y353" s="16"/>
    </row>
    <row r="354" spans="2:25" ht="12.5">
      <c r="B354" s="3"/>
      <c r="C354" s="3"/>
      <c r="E354" s="5"/>
      <c r="H354" s="54"/>
      <c r="I354" s="54"/>
      <c r="J354" s="9"/>
      <c r="K354" s="9"/>
      <c r="L354" s="9"/>
      <c r="M354" s="9"/>
      <c r="N354" s="9"/>
      <c r="O354" s="9"/>
      <c r="P354" s="9"/>
      <c r="Q354" s="9"/>
      <c r="R354" s="9"/>
      <c r="S354" s="9"/>
      <c r="T354" s="9"/>
      <c r="U354" s="9"/>
      <c r="V354" s="9"/>
      <c r="W354" s="9"/>
      <c r="X354" s="9"/>
      <c r="Y354" s="16"/>
    </row>
    <row r="355" spans="2:25" ht="12.5">
      <c r="B355" s="3"/>
      <c r="C355" s="3"/>
      <c r="E355" s="5"/>
      <c r="H355" s="54"/>
      <c r="I355" s="54"/>
      <c r="J355" s="9"/>
      <c r="K355" s="9"/>
      <c r="L355" s="9"/>
      <c r="M355" s="9"/>
      <c r="N355" s="9"/>
      <c r="O355" s="9"/>
      <c r="P355" s="9"/>
      <c r="Q355" s="9"/>
      <c r="R355" s="9"/>
      <c r="S355" s="9"/>
      <c r="T355" s="9"/>
      <c r="U355" s="9"/>
      <c r="V355" s="9"/>
      <c r="W355" s="9"/>
      <c r="X355" s="9"/>
      <c r="Y355" s="16"/>
    </row>
    <row r="356" spans="2:25" ht="12.5">
      <c r="B356" s="3"/>
      <c r="C356" s="3"/>
      <c r="E356" s="5"/>
      <c r="H356" s="54"/>
      <c r="I356" s="54"/>
      <c r="J356" s="9"/>
      <c r="K356" s="9"/>
      <c r="L356" s="9"/>
      <c r="M356" s="9"/>
      <c r="N356" s="9"/>
      <c r="O356" s="9"/>
      <c r="P356" s="9"/>
      <c r="Q356" s="9"/>
      <c r="R356" s="9"/>
      <c r="S356" s="9"/>
      <c r="T356" s="9"/>
      <c r="U356" s="9"/>
      <c r="V356" s="9"/>
      <c r="W356" s="9"/>
      <c r="X356" s="9"/>
      <c r="Y356" s="16"/>
    </row>
    <row r="357" spans="2:25" ht="12.5">
      <c r="B357" s="3"/>
      <c r="C357" s="3"/>
      <c r="E357" s="5"/>
      <c r="H357" s="54"/>
      <c r="I357" s="54"/>
      <c r="J357" s="9"/>
      <c r="K357" s="9"/>
      <c r="L357" s="9"/>
      <c r="M357" s="9"/>
      <c r="N357" s="9"/>
      <c r="O357" s="9"/>
      <c r="P357" s="9"/>
      <c r="Q357" s="9"/>
      <c r="R357" s="9"/>
      <c r="S357" s="9"/>
      <c r="T357" s="9"/>
      <c r="U357" s="9"/>
      <c r="V357" s="9"/>
      <c r="W357" s="9"/>
      <c r="X357" s="9"/>
      <c r="Y357" s="16"/>
    </row>
    <row r="358" spans="2:25" ht="12.5">
      <c r="B358" s="3"/>
      <c r="C358" s="3"/>
      <c r="E358" s="5"/>
      <c r="H358" s="54"/>
      <c r="I358" s="54"/>
      <c r="J358" s="9"/>
      <c r="K358" s="9"/>
      <c r="L358" s="9"/>
      <c r="M358" s="9"/>
      <c r="N358" s="9"/>
      <c r="O358" s="9"/>
      <c r="P358" s="9"/>
      <c r="Q358" s="9"/>
      <c r="R358" s="9"/>
      <c r="S358" s="9"/>
      <c r="T358" s="9"/>
      <c r="U358" s="9"/>
      <c r="V358" s="9"/>
      <c r="W358" s="9"/>
      <c r="X358" s="9"/>
      <c r="Y358" s="16"/>
    </row>
    <row r="359" spans="2:25" ht="12.5">
      <c r="B359" s="3"/>
      <c r="C359" s="3"/>
      <c r="E359" s="5"/>
      <c r="H359" s="54"/>
      <c r="I359" s="54"/>
      <c r="J359" s="9"/>
      <c r="K359" s="9"/>
      <c r="L359" s="9"/>
      <c r="M359" s="9"/>
      <c r="N359" s="9"/>
      <c r="O359" s="9"/>
      <c r="P359" s="9"/>
      <c r="Q359" s="9"/>
      <c r="R359" s="9"/>
      <c r="S359" s="9"/>
      <c r="T359" s="9"/>
      <c r="U359" s="9"/>
      <c r="V359" s="9"/>
      <c r="W359" s="9"/>
      <c r="X359" s="9"/>
      <c r="Y359" s="16"/>
    </row>
    <row r="360" spans="2:25" ht="12.5">
      <c r="B360" s="3"/>
      <c r="C360" s="3"/>
      <c r="E360" s="5"/>
      <c r="H360" s="54"/>
      <c r="I360" s="54"/>
      <c r="J360" s="9"/>
      <c r="K360" s="9"/>
      <c r="L360" s="9"/>
      <c r="M360" s="9"/>
      <c r="N360" s="9"/>
      <c r="O360" s="9"/>
      <c r="P360" s="9"/>
      <c r="Q360" s="9"/>
      <c r="R360" s="9"/>
      <c r="S360" s="9"/>
      <c r="T360" s="9"/>
      <c r="U360" s="9"/>
      <c r="V360" s="9"/>
      <c r="W360" s="9"/>
      <c r="X360" s="9"/>
      <c r="Y360" s="16"/>
    </row>
    <row r="361" spans="2:25" ht="12.5">
      <c r="B361" s="3"/>
      <c r="C361" s="3"/>
      <c r="E361" s="5"/>
      <c r="H361" s="54"/>
      <c r="I361" s="54"/>
      <c r="J361" s="9"/>
      <c r="K361" s="9"/>
      <c r="L361" s="9"/>
      <c r="M361" s="9"/>
      <c r="N361" s="9"/>
      <c r="O361" s="9"/>
      <c r="P361" s="9"/>
      <c r="Q361" s="9"/>
      <c r="R361" s="9"/>
      <c r="S361" s="9"/>
      <c r="T361" s="9"/>
      <c r="U361" s="9"/>
      <c r="V361" s="9"/>
      <c r="W361" s="9"/>
      <c r="X361" s="9"/>
      <c r="Y361" s="16"/>
    </row>
    <row r="362" spans="2:25" ht="12.5">
      <c r="B362" s="3"/>
      <c r="C362" s="3"/>
      <c r="E362" s="9"/>
      <c r="H362" s="9"/>
      <c r="I362" s="9"/>
      <c r="J362" s="9"/>
      <c r="K362" s="9"/>
      <c r="L362" s="9"/>
      <c r="M362" s="9"/>
      <c r="N362" s="9"/>
      <c r="O362" s="9"/>
      <c r="P362" s="9"/>
      <c r="Q362" s="9"/>
      <c r="R362" s="9"/>
      <c r="S362" s="9"/>
      <c r="T362" s="9"/>
      <c r="U362" s="9"/>
      <c r="V362" s="9"/>
      <c r="W362" s="9"/>
      <c r="X362" s="9"/>
      <c r="Y362" s="16"/>
    </row>
    <row r="363" spans="2:25" ht="12.5">
      <c r="B363" s="3"/>
      <c r="C363" s="3"/>
      <c r="E363" s="9"/>
      <c r="H363" s="9"/>
      <c r="I363" s="9"/>
      <c r="J363" s="9"/>
      <c r="K363" s="9"/>
      <c r="L363" s="9"/>
      <c r="M363" s="9"/>
      <c r="N363" s="9"/>
      <c r="O363" s="9"/>
      <c r="P363" s="9"/>
      <c r="Q363" s="9"/>
      <c r="R363" s="9"/>
      <c r="S363" s="9"/>
      <c r="T363" s="9"/>
      <c r="U363" s="9"/>
      <c r="V363" s="9"/>
      <c r="W363" s="9"/>
      <c r="X363" s="9"/>
      <c r="Y363" s="16"/>
    </row>
    <row r="364" spans="2:25" ht="12.5">
      <c r="B364" s="3"/>
      <c r="C364" s="3"/>
      <c r="E364" s="53"/>
      <c r="H364" s="9"/>
      <c r="I364" s="9"/>
      <c r="J364" s="9"/>
      <c r="K364" s="9"/>
      <c r="L364" s="9"/>
      <c r="M364" s="9"/>
      <c r="N364" s="9"/>
      <c r="O364" s="9"/>
      <c r="P364" s="9"/>
      <c r="Q364" s="9"/>
      <c r="R364" s="9"/>
      <c r="S364" s="9"/>
      <c r="T364" s="9"/>
      <c r="U364" s="9"/>
      <c r="V364" s="9"/>
      <c r="W364" s="9"/>
      <c r="X364" s="9"/>
      <c r="Y364" s="16"/>
    </row>
    <row r="365" spans="2:25" ht="12.5">
      <c r="B365" s="3"/>
      <c r="C365" s="3"/>
      <c r="E365" s="9"/>
      <c r="H365" s="9"/>
      <c r="I365" s="9"/>
      <c r="J365" s="9"/>
      <c r="K365" s="9"/>
      <c r="L365" s="9"/>
      <c r="M365" s="9"/>
      <c r="N365" s="9"/>
      <c r="O365" s="9"/>
      <c r="P365" s="9"/>
      <c r="Q365" s="9"/>
      <c r="R365" s="9"/>
      <c r="S365" s="9"/>
      <c r="T365" s="9"/>
      <c r="U365" s="9"/>
      <c r="V365" s="9"/>
      <c r="W365" s="9"/>
      <c r="X365" s="9"/>
      <c r="Y365" s="16"/>
    </row>
    <row r="366" spans="2:25" ht="12.5">
      <c r="B366" s="3"/>
      <c r="C366" s="3"/>
      <c r="E366" s="9"/>
      <c r="H366" s="9"/>
      <c r="I366" s="9"/>
      <c r="J366" s="9"/>
      <c r="K366" s="9"/>
      <c r="L366" s="9"/>
      <c r="M366" s="9"/>
      <c r="N366" s="9"/>
      <c r="O366" s="9"/>
      <c r="P366" s="9"/>
      <c r="Q366" s="9"/>
      <c r="R366" s="9"/>
      <c r="S366" s="9"/>
      <c r="T366" s="9"/>
      <c r="U366" s="9"/>
      <c r="V366" s="9"/>
      <c r="W366" s="9"/>
      <c r="X366" s="9"/>
      <c r="Y366" s="16"/>
    </row>
    <row r="367" spans="2:25" ht="12.5">
      <c r="B367" s="3"/>
      <c r="C367" s="3"/>
      <c r="E367" s="9"/>
      <c r="H367" s="9"/>
      <c r="I367" s="9"/>
      <c r="J367" s="9"/>
      <c r="K367" s="9"/>
      <c r="L367" s="9"/>
      <c r="M367" s="9"/>
      <c r="N367" s="9"/>
      <c r="O367" s="9"/>
      <c r="P367" s="9"/>
      <c r="Q367" s="9"/>
      <c r="R367" s="9"/>
      <c r="S367" s="9"/>
      <c r="T367" s="9"/>
      <c r="U367" s="9"/>
      <c r="V367" s="9"/>
      <c r="W367" s="9"/>
      <c r="X367" s="9"/>
      <c r="Y367" s="16"/>
    </row>
    <row r="368" spans="2:25" ht="12.5">
      <c r="B368" s="3"/>
      <c r="C368" s="3"/>
      <c r="E368" s="9"/>
      <c r="H368" s="9"/>
      <c r="I368" s="9"/>
      <c r="J368" s="9"/>
      <c r="K368" s="9"/>
      <c r="L368" s="9"/>
      <c r="M368" s="9"/>
      <c r="N368" s="9"/>
      <c r="O368" s="9"/>
      <c r="P368" s="9"/>
      <c r="Q368" s="9"/>
      <c r="R368" s="9"/>
      <c r="S368" s="9"/>
      <c r="T368" s="9"/>
      <c r="U368" s="9"/>
      <c r="V368" s="9"/>
      <c r="W368" s="9"/>
      <c r="X368" s="9"/>
      <c r="Y368" s="16"/>
    </row>
    <row r="369" spans="2:25" ht="12.5">
      <c r="B369" s="3"/>
      <c r="C369" s="3"/>
      <c r="E369" s="9"/>
      <c r="H369" s="9"/>
      <c r="I369" s="9"/>
      <c r="J369" s="9"/>
      <c r="K369" s="9"/>
      <c r="L369" s="9"/>
      <c r="M369" s="9"/>
      <c r="N369" s="9"/>
      <c r="O369" s="9"/>
      <c r="P369" s="9"/>
      <c r="Q369" s="9"/>
      <c r="R369" s="9"/>
      <c r="S369" s="9"/>
      <c r="T369" s="9"/>
      <c r="U369" s="9"/>
      <c r="V369" s="9"/>
      <c r="W369" s="9"/>
      <c r="X369" s="9"/>
      <c r="Y369" s="16"/>
    </row>
    <row r="370" spans="2:25" ht="12.5">
      <c r="B370" s="3"/>
      <c r="C370" s="3"/>
      <c r="E370" s="9"/>
      <c r="H370" s="9"/>
      <c r="I370" s="9"/>
      <c r="J370" s="9"/>
      <c r="K370" s="9"/>
      <c r="L370" s="9"/>
      <c r="M370" s="9"/>
      <c r="N370" s="9"/>
      <c r="O370" s="9"/>
      <c r="P370" s="9"/>
      <c r="Q370" s="9"/>
      <c r="R370" s="9"/>
      <c r="S370" s="9"/>
      <c r="T370" s="9"/>
      <c r="U370" s="9"/>
      <c r="V370" s="9"/>
      <c r="W370" s="9"/>
      <c r="X370" s="9"/>
      <c r="Y370" s="16"/>
    </row>
    <row r="371" spans="2:25" ht="12.5">
      <c r="B371" s="3"/>
      <c r="C371" s="3"/>
      <c r="E371" s="9"/>
      <c r="H371" s="9"/>
      <c r="I371" s="9"/>
      <c r="J371" s="9"/>
      <c r="K371" s="9"/>
      <c r="L371" s="9"/>
      <c r="M371" s="9"/>
      <c r="N371" s="9"/>
      <c r="O371" s="9"/>
      <c r="P371" s="9"/>
      <c r="Q371" s="9"/>
      <c r="R371" s="9"/>
      <c r="S371" s="9"/>
      <c r="T371" s="9"/>
      <c r="U371" s="9"/>
      <c r="V371" s="9"/>
      <c r="W371" s="9"/>
      <c r="X371" s="9"/>
      <c r="Y371" s="16"/>
    </row>
    <row r="372" spans="2:25" ht="12.5">
      <c r="B372" s="3"/>
      <c r="C372" s="3"/>
      <c r="E372" s="9"/>
      <c r="H372" s="9"/>
      <c r="I372" s="9"/>
      <c r="J372" s="9"/>
      <c r="K372" s="9"/>
      <c r="L372" s="9"/>
      <c r="M372" s="9"/>
      <c r="N372" s="9"/>
      <c r="O372" s="9"/>
      <c r="P372" s="9"/>
      <c r="Q372" s="9"/>
      <c r="R372" s="9"/>
      <c r="S372" s="9"/>
      <c r="T372" s="9"/>
      <c r="U372" s="9"/>
      <c r="V372" s="9"/>
      <c r="W372" s="9"/>
      <c r="X372" s="9"/>
      <c r="Y372" s="16"/>
    </row>
    <row r="373" spans="2:25" ht="12.5">
      <c r="B373" s="3"/>
      <c r="C373" s="3"/>
      <c r="E373" s="53"/>
      <c r="H373" s="9"/>
      <c r="I373" s="9"/>
      <c r="J373" s="9"/>
      <c r="K373" s="9"/>
      <c r="L373" s="9"/>
      <c r="M373" s="9"/>
      <c r="N373" s="9"/>
      <c r="O373" s="9"/>
      <c r="P373" s="9"/>
      <c r="Q373" s="9"/>
      <c r="R373" s="9"/>
      <c r="S373" s="9"/>
      <c r="T373" s="9"/>
      <c r="U373" s="9"/>
      <c r="V373" s="9"/>
      <c r="W373" s="9"/>
      <c r="X373" s="9"/>
      <c r="Y373" s="16"/>
    </row>
    <row r="374" spans="2:25" ht="12.5">
      <c r="B374" s="3"/>
      <c r="C374" s="3"/>
      <c r="E374" s="9"/>
      <c r="H374" s="9"/>
      <c r="I374" s="9"/>
      <c r="J374" s="9"/>
      <c r="K374" s="9"/>
      <c r="L374" s="9"/>
      <c r="M374" s="9"/>
      <c r="N374" s="9"/>
      <c r="O374" s="9"/>
      <c r="P374" s="9"/>
      <c r="Q374" s="9"/>
      <c r="R374" s="9"/>
      <c r="S374" s="9"/>
      <c r="T374" s="9"/>
      <c r="U374" s="9"/>
      <c r="V374" s="9"/>
      <c r="W374" s="9"/>
      <c r="X374" s="9"/>
      <c r="Y374" s="16"/>
    </row>
    <row r="375" spans="2:25" ht="12.5">
      <c r="B375" s="3"/>
      <c r="C375" s="3"/>
      <c r="E375" s="9"/>
      <c r="H375" s="9"/>
      <c r="I375" s="9"/>
      <c r="J375" s="9"/>
      <c r="K375" s="9"/>
      <c r="L375" s="9"/>
      <c r="M375" s="9"/>
      <c r="N375" s="9"/>
      <c r="O375" s="9"/>
      <c r="P375" s="9"/>
      <c r="Q375" s="9"/>
      <c r="R375" s="9"/>
      <c r="S375" s="9"/>
      <c r="T375" s="9"/>
      <c r="U375" s="9"/>
      <c r="V375" s="9"/>
      <c r="W375" s="9"/>
      <c r="X375" s="9"/>
      <c r="Y375" s="16"/>
    </row>
    <row r="376" spans="2:25" ht="12.5">
      <c r="B376" s="3"/>
      <c r="C376" s="3"/>
      <c r="E376" s="9"/>
      <c r="H376" s="9"/>
      <c r="I376" s="9"/>
      <c r="J376" s="9"/>
      <c r="K376" s="9"/>
      <c r="L376" s="9"/>
      <c r="M376" s="9"/>
      <c r="N376" s="9"/>
      <c r="O376" s="9"/>
      <c r="P376" s="9"/>
      <c r="Q376" s="9"/>
      <c r="R376" s="9"/>
      <c r="S376" s="9"/>
      <c r="T376" s="9"/>
      <c r="U376" s="9"/>
      <c r="V376" s="9"/>
      <c r="W376" s="9"/>
      <c r="X376" s="9"/>
      <c r="Y376" s="16"/>
    </row>
    <row r="377" spans="2:25" ht="12.5">
      <c r="B377" s="3"/>
      <c r="C377" s="3"/>
      <c r="E377" s="9"/>
      <c r="H377" s="9"/>
      <c r="I377" s="9"/>
      <c r="J377" s="9"/>
      <c r="K377" s="9"/>
      <c r="L377" s="9"/>
      <c r="M377" s="9"/>
      <c r="N377" s="9"/>
      <c r="O377" s="9"/>
      <c r="P377" s="9"/>
      <c r="Q377" s="9"/>
      <c r="R377" s="9"/>
      <c r="S377" s="9"/>
      <c r="T377" s="9"/>
      <c r="U377" s="9"/>
      <c r="V377" s="9"/>
      <c r="W377" s="9"/>
      <c r="X377" s="9"/>
      <c r="Y377" s="16"/>
    </row>
    <row r="378" spans="2:25" ht="12.5">
      <c r="B378" s="3"/>
      <c r="C378" s="3"/>
      <c r="E378" s="9"/>
      <c r="H378" s="9"/>
      <c r="I378" s="9"/>
      <c r="J378" s="9"/>
      <c r="K378" s="9"/>
      <c r="L378" s="9"/>
      <c r="M378" s="9"/>
      <c r="N378" s="9"/>
      <c r="O378" s="9"/>
      <c r="P378" s="9"/>
      <c r="Q378" s="9"/>
      <c r="R378" s="9"/>
      <c r="S378" s="9"/>
      <c r="T378" s="9"/>
      <c r="U378" s="9"/>
      <c r="V378" s="9"/>
      <c r="W378" s="9"/>
      <c r="X378" s="9"/>
      <c r="Y378" s="16"/>
    </row>
    <row r="379" spans="2:25" ht="12.5">
      <c r="B379" s="3"/>
      <c r="C379" s="3"/>
      <c r="E379" s="9"/>
      <c r="H379" s="9"/>
      <c r="I379" s="9"/>
      <c r="J379" s="9"/>
      <c r="K379" s="9"/>
      <c r="L379" s="9"/>
      <c r="M379" s="9"/>
      <c r="N379" s="9"/>
      <c r="O379" s="9"/>
      <c r="P379" s="9"/>
      <c r="Q379" s="9"/>
      <c r="R379" s="9"/>
      <c r="S379" s="9"/>
      <c r="T379" s="9"/>
      <c r="U379" s="9"/>
      <c r="V379" s="9"/>
      <c r="W379" s="9"/>
      <c r="X379" s="9"/>
      <c r="Y379" s="16"/>
    </row>
    <row r="380" spans="2:25" ht="12.5">
      <c r="B380" s="3"/>
      <c r="C380" s="3"/>
      <c r="E380" s="53"/>
      <c r="H380" s="53"/>
      <c r="I380" s="53"/>
      <c r="J380" s="53"/>
      <c r="K380" s="53"/>
      <c r="L380" s="53"/>
      <c r="M380" s="53"/>
      <c r="N380" s="53"/>
      <c r="O380" s="53"/>
      <c r="P380" s="53"/>
      <c r="Q380" s="53"/>
      <c r="R380" s="53"/>
      <c r="S380" s="53"/>
      <c r="T380" s="53"/>
      <c r="U380" s="53"/>
      <c r="V380" s="53"/>
      <c r="W380" s="53"/>
      <c r="X380" s="53"/>
      <c r="Y380" s="16"/>
    </row>
    <row r="381" spans="2:25" ht="12.5">
      <c r="B381" s="3"/>
      <c r="C381" s="3"/>
      <c r="E381" s="53"/>
      <c r="H381" s="55"/>
      <c r="I381" s="55"/>
      <c r="J381" s="55"/>
      <c r="K381" s="55"/>
      <c r="L381" s="55"/>
      <c r="M381" s="55"/>
      <c r="N381" s="55"/>
      <c r="O381" s="55"/>
      <c r="P381" s="55"/>
      <c r="Q381" s="55"/>
      <c r="R381" s="55"/>
      <c r="S381" s="55"/>
      <c r="T381" s="55"/>
      <c r="U381" s="55"/>
      <c r="V381" s="55"/>
      <c r="W381" s="55"/>
      <c r="X381" s="55"/>
      <c r="Y381" s="16"/>
    </row>
    <row r="382" spans="2:25" ht="12.5">
      <c r="B382" s="3"/>
      <c r="C382" s="3"/>
      <c r="E382" s="53"/>
      <c r="H382" s="55"/>
      <c r="I382" s="55"/>
      <c r="J382" s="55"/>
      <c r="K382" s="55"/>
      <c r="L382" s="55"/>
      <c r="M382" s="55"/>
      <c r="N382" s="55"/>
      <c r="O382" s="55"/>
      <c r="P382" s="55"/>
      <c r="Q382" s="55"/>
      <c r="R382" s="55"/>
      <c r="S382" s="55"/>
      <c r="T382" s="55"/>
      <c r="U382" s="55"/>
      <c r="V382" s="55"/>
      <c r="W382" s="55"/>
      <c r="X382" s="55"/>
      <c r="Y382" s="16"/>
    </row>
    <row r="383" spans="2:25" ht="12.5">
      <c r="B383" s="3"/>
      <c r="C383" s="3"/>
      <c r="E383" s="53"/>
      <c r="H383" s="53"/>
      <c r="I383" s="53"/>
      <c r="J383" s="53"/>
      <c r="K383" s="53"/>
      <c r="L383" s="53"/>
      <c r="M383" s="53"/>
      <c r="N383" s="53"/>
      <c r="O383" s="53"/>
      <c r="P383" s="53"/>
      <c r="Q383" s="53"/>
      <c r="R383" s="53"/>
      <c r="S383" s="53"/>
      <c r="T383" s="53"/>
      <c r="U383" s="53"/>
      <c r="V383" s="53"/>
      <c r="W383" s="53"/>
      <c r="X383" s="53"/>
      <c r="Y383" s="16"/>
    </row>
    <row r="384" spans="2:25" ht="12.5">
      <c r="B384" s="62"/>
      <c r="C384" s="25"/>
      <c r="E384" s="5"/>
      <c r="H384" s="54"/>
      <c r="I384" s="54"/>
      <c r="J384" s="9"/>
      <c r="N384" s="56"/>
      <c r="O384" s="10"/>
      <c r="P384" s="56"/>
      <c r="Q384" s="11"/>
      <c r="R384" s="57"/>
      <c r="S384" s="58"/>
      <c r="T384" s="59"/>
      <c r="U384" s="56"/>
      <c r="V384" s="17"/>
      <c r="W384" s="17"/>
      <c r="X384" s="17"/>
      <c r="Y384" s="16"/>
    </row>
    <row r="385" spans="2:25" ht="12.5">
      <c r="B385" s="3"/>
      <c r="C385" s="3"/>
      <c r="E385" s="5"/>
      <c r="H385" s="8"/>
      <c r="I385" s="8"/>
      <c r="J385" s="9"/>
      <c r="K385" s="4"/>
      <c r="L385" s="4"/>
      <c r="M385" s="3"/>
      <c r="N385" s="4"/>
      <c r="O385" s="10"/>
      <c r="P385" s="10"/>
      <c r="Q385" s="11"/>
      <c r="R385" s="10"/>
      <c r="S385" s="12"/>
      <c r="T385" s="13"/>
      <c r="U385" s="14"/>
      <c r="V385" s="15"/>
      <c r="W385" s="15"/>
      <c r="X385" s="15"/>
      <c r="Y385" s="16"/>
    </row>
    <row r="386" spans="2:25" ht="12.5">
      <c r="B386" s="3"/>
      <c r="C386" s="3"/>
      <c r="E386" s="5"/>
      <c r="H386" s="8"/>
      <c r="I386" s="8"/>
      <c r="J386" s="9"/>
      <c r="K386" s="4"/>
      <c r="L386" s="4"/>
      <c r="M386" s="3"/>
      <c r="N386" s="4"/>
      <c r="O386" s="10"/>
      <c r="P386" s="10"/>
      <c r="Q386" s="11"/>
      <c r="R386" s="10"/>
      <c r="S386" s="12"/>
      <c r="T386" s="13"/>
      <c r="U386" s="14"/>
      <c r="V386" s="15"/>
      <c r="W386" s="15"/>
      <c r="X386" s="15"/>
      <c r="Y386" s="16"/>
    </row>
    <row r="387" spans="2:25" ht="12.5">
      <c r="B387" s="3"/>
      <c r="C387" s="3"/>
      <c r="E387" s="5"/>
      <c r="H387" s="8"/>
      <c r="I387" s="8"/>
      <c r="J387" s="9"/>
      <c r="K387" s="4"/>
      <c r="L387" s="4"/>
      <c r="M387" s="3"/>
      <c r="N387" s="4"/>
      <c r="O387" s="10"/>
      <c r="P387" s="10"/>
      <c r="Q387" s="11"/>
      <c r="R387" s="10"/>
      <c r="S387" s="12"/>
      <c r="T387" s="13"/>
      <c r="U387" s="14"/>
      <c r="V387" s="15"/>
      <c r="W387" s="15"/>
      <c r="X387" s="15"/>
      <c r="Y387" s="16"/>
    </row>
    <row r="388" spans="2:25" ht="12.5">
      <c r="B388" s="24"/>
      <c r="C388" s="25"/>
      <c r="J388" s="26"/>
      <c r="N388" s="56"/>
      <c r="O388" s="10"/>
      <c r="P388" s="56"/>
      <c r="Q388" s="11"/>
      <c r="R388" s="57"/>
      <c r="S388" s="58"/>
      <c r="T388" s="59"/>
      <c r="U388" s="60"/>
    </row>
    <row r="389" spans="2:25" ht="12.5">
      <c r="B389" s="62"/>
      <c r="C389" s="25"/>
      <c r="J389" s="26"/>
      <c r="N389" s="56"/>
      <c r="O389" s="10"/>
      <c r="P389" s="56"/>
      <c r="Q389" s="11"/>
      <c r="R389" s="57"/>
      <c r="S389" s="58"/>
      <c r="T389" s="59"/>
      <c r="U389" s="60"/>
    </row>
    <row r="390" spans="2:25" ht="12.5">
      <c r="B390" s="3"/>
      <c r="C390" s="3"/>
      <c r="E390" s="5"/>
      <c r="H390" s="8"/>
      <c r="I390" s="8"/>
      <c r="J390" s="9"/>
      <c r="K390" s="4"/>
      <c r="L390" s="4"/>
      <c r="M390" s="3"/>
      <c r="N390" s="4"/>
      <c r="O390" s="10"/>
      <c r="P390" s="10"/>
      <c r="Q390" s="11"/>
      <c r="R390" s="10"/>
      <c r="S390" s="12"/>
      <c r="T390" s="13"/>
      <c r="U390" s="14"/>
      <c r="V390" s="15"/>
      <c r="W390" s="15"/>
      <c r="X390" s="15"/>
      <c r="Y390" s="16"/>
    </row>
    <row r="391" spans="2:25" ht="12.5">
      <c r="B391" s="3"/>
      <c r="C391" s="3"/>
      <c r="E391" s="5"/>
      <c r="H391" s="8"/>
      <c r="I391" s="8"/>
      <c r="J391" s="9"/>
      <c r="K391" s="4"/>
      <c r="L391" s="4"/>
      <c r="M391" s="3"/>
      <c r="N391" s="4"/>
      <c r="O391" s="10"/>
      <c r="P391" s="10"/>
      <c r="Q391" s="11"/>
      <c r="R391" s="10"/>
      <c r="S391" s="12"/>
      <c r="T391" s="13"/>
      <c r="U391" s="14"/>
      <c r="V391" s="15"/>
      <c r="W391" s="15"/>
      <c r="X391" s="15"/>
      <c r="Y391" s="16"/>
    </row>
    <row r="392" spans="2:25" ht="12.5">
      <c r="B392" s="24"/>
      <c r="C392" s="25"/>
      <c r="J392" s="26"/>
      <c r="O392" s="10"/>
      <c r="Q392" s="11"/>
      <c r="U392" s="60"/>
    </row>
    <row r="393" spans="2:25" ht="12.5">
      <c r="B393" s="24"/>
      <c r="C393" s="25"/>
      <c r="J393" s="26"/>
      <c r="U393" s="60"/>
    </row>
    <row r="394" spans="2:25" ht="12.5">
      <c r="B394" s="24"/>
      <c r="C394" s="25"/>
      <c r="J394" s="26"/>
      <c r="U394" s="60"/>
    </row>
    <row r="395" spans="2:25" ht="12.5">
      <c r="B395" s="24"/>
      <c r="C395" s="25"/>
      <c r="J395" s="26"/>
      <c r="U395" s="60"/>
    </row>
    <row r="396" spans="2:25" ht="12.5">
      <c r="B396" s="24"/>
      <c r="C396" s="25"/>
      <c r="J396" s="26"/>
      <c r="U396" s="60"/>
    </row>
    <row r="397" spans="2:25" ht="12.5">
      <c r="B397" s="24"/>
      <c r="C397" s="25"/>
      <c r="J397" s="26"/>
      <c r="U397" s="60"/>
    </row>
    <row r="398" spans="2:25" ht="12.5">
      <c r="B398" s="24"/>
      <c r="C398" s="25"/>
      <c r="J398" s="26"/>
      <c r="U398" s="60"/>
    </row>
    <row r="399" spans="2:25" ht="12.5">
      <c r="B399" s="24"/>
      <c r="C399" s="25"/>
      <c r="J399" s="26"/>
      <c r="U399" s="60"/>
    </row>
    <row r="400" spans="2:25" ht="12.5">
      <c r="B400" s="24"/>
      <c r="C400" s="25"/>
      <c r="J400" s="26"/>
      <c r="U400" s="60"/>
    </row>
    <row r="401" spans="2:21" ht="12.5">
      <c r="B401" s="24"/>
      <c r="C401" s="25"/>
      <c r="J401" s="26"/>
      <c r="U401" s="60"/>
    </row>
    <row r="402" spans="2:21" ht="12.5">
      <c r="B402" s="24"/>
      <c r="C402" s="25"/>
      <c r="J402" s="26"/>
      <c r="U402" s="60"/>
    </row>
    <row r="403" spans="2:21" ht="12.5">
      <c r="B403" s="24"/>
      <c r="C403" s="25"/>
      <c r="J403" s="26"/>
      <c r="U403" s="60"/>
    </row>
    <row r="404" spans="2:21" ht="12.5">
      <c r="B404" s="24"/>
      <c r="C404" s="25"/>
      <c r="J404" s="26"/>
      <c r="U404" s="60"/>
    </row>
    <row r="405" spans="2:21" ht="12.5">
      <c r="B405" s="24"/>
      <c r="C405" s="25"/>
      <c r="J405" s="26"/>
      <c r="U405" s="60"/>
    </row>
    <row r="406" spans="2:21" ht="12.5">
      <c r="B406" s="24"/>
      <c r="C406" s="25"/>
      <c r="J406" s="26"/>
      <c r="U406" s="60"/>
    </row>
    <row r="407" spans="2:21" ht="12.5">
      <c r="B407" s="24"/>
      <c r="C407" s="25"/>
      <c r="J407" s="26"/>
      <c r="U407" s="60"/>
    </row>
    <row r="408" spans="2:21" ht="12.5">
      <c r="B408" s="24"/>
      <c r="C408" s="25"/>
      <c r="J408" s="26"/>
      <c r="U408" s="60"/>
    </row>
    <row r="409" spans="2:21" ht="12.5">
      <c r="B409" s="24"/>
      <c r="C409" s="25"/>
      <c r="J409" s="26"/>
      <c r="U409" s="60"/>
    </row>
    <row r="410" spans="2:21" ht="12.5">
      <c r="B410" s="24"/>
      <c r="C410" s="25"/>
      <c r="J410" s="26"/>
      <c r="U410" s="60"/>
    </row>
    <row r="411" spans="2:21" ht="12.5">
      <c r="B411" s="24"/>
      <c r="C411" s="25"/>
      <c r="J411" s="26"/>
      <c r="U411" s="60"/>
    </row>
    <row r="412" spans="2:21" ht="12.5">
      <c r="B412" s="24"/>
      <c r="C412" s="25"/>
      <c r="J412" s="26"/>
      <c r="U412" s="60"/>
    </row>
    <row r="413" spans="2:21" ht="12.5">
      <c r="B413" s="24"/>
      <c r="C413" s="25"/>
      <c r="J413" s="26"/>
      <c r="U413" s="60"/>
    </row>
    <row r="414" spans="2:21" ht="12.5">
      <c r="B414" s="24"/>
      <c r="C414" s="25"/>
      <c r="J414" s="26"/>
      <c r="U414" s="60"/>
    </row>
    <row r="415" spans="2:21" ht="12.5">
      <c r="B415" s="24"/>
      <c r="C415" s="25"/>
      <c r="J415" s="26"/>
      <c r="U415" s="60"/>
    </row>
    <row r="416" spans="2:21" ht="12.5">
      <c r="B416" s="24"/>
      <c r="C416" s="25"/>
      <c r="J416" s="26"/>
      <c r="U416" s="60"/>
    </row>
    <row r="417" spans="2:21" ht="12.5">
      <c r="B417" s="24"/>
      <c r="C417" s="25"/>
      <c r="J417" s="26"/>
      <c r="U417" s="60"/>
    </row>
    <row r="418" spans="2:21" ht="12.5">
      <c r="B418" s="24"/>
      <c r="C418" s="25"/>
      <c r="J418" s="26"/>
      <c r="U418" s="60"/>
    </row>
    <row r="419" spans="2:21" ht="12.5">
      <c r="B419" s="24"/>
      <c r="C419" s="25"/>
      <c r="J419" s="26"/>
      <c r="U419" s="60"/>
    </row>
    <row r="420" spans="2:21" ht="12.5">
      <c r="B420" s="24"/>
      <c r="C420" s="25"/>
      <c r="J420" s="26"/>
      <c r="U420" s="60"/>
    </row>
    <row r="421" spans="2:21" ht="12.5">
      <c r="B421" s="24"/>
      <c r="C421" s="25"/>
      <c r="J421" s="26"/>
      <c r="U421" s="60"/>
    </row>
    <row r="422" spans="2:21" ht="12.5">
      <c r="B422" s="24"/>
      <c r="C422" s="25"/>
      <c r="J422" s="26"/>
      <c r="U422" s="60"/>
    </row>
    <row r="423" spans="2:21" ht="12.5">
      <c r="B423" s="24"/>
      <c r="C423" s="25"/>
      <c r="J423" s="26"/>
      <c r="U423" s="60"/>
    </row>
    <row r="424" spans="2:21" ht="12.5">
      <c r="B424" s="24"/>
      <c r="C424" s="25"/>
      <c r="J424" s="26"/>
      <c r="U424" s="60"/>
    </row>
    <row r="425" spans="2:21" ht="12.5">
      <c r="B425" s="24"/>
      <c r="C425" s="25"/>
      <c r="J425" s="26"/>
      <c r="U425" s="60"/>
    </row>
    <row r="426" spans="2:21" ht="12.5">
      <c r="B426" s="24"/>
      <c r="C426" s="25"/>
      <c r="J426" s="26"/>
      <c r="U426" s="60"/>
    </row>
    <row r="427" spans="2:21" ht="12.5">
      <c r="B427" s="24"/>
      <c r="C427" s="25"/>
      <c r="J427" s="26"/>
      <c r="U427" s="60"/>
    </row>
    <row r="428" spans="2:21" ht="12.5">
      <c r="B428" s="24"/>
      <c r="C428" s="25"/>
      <c r="J428" s="26"/>
      <c r="U428" s="60"/>
    </row>
    <row r="429" spans="2:21" ht="12.5">
      <c r="B429" s="24"/>
      <c r="C429" s="25"/>
      <c r="J429" s="26"/>
      <c r="U429" s="60"/>
    </row>
    <row r="430" spans="2:21" ht="12.5">
      <c r="B430" s="24"/>
      <c r="C430" s="25"/>
      <c r="J430" s="26"/>
      <c r="U430" s="60"/>
    </row>
    <row r="431" spans="2:21" ht="12.5">
      <c r="B431" s="24"/>
      <c r="C431" s="25"/>
      <c r="J431" s="26"/>
      <c r="U431" s="60"/>
    </row>
    <row r="432" spans="2:21" ht="12.5">
      <c r="B432" s="24"/>
      <c r="C432" s="25"/>
      <c r="J432" s="26"/>
      <c r="U432" s="60"/>
    </row>
    <row r="433" spans="2:21" ht="12.5">
      <c r="B433" s="24"/>
      <c r="C433" s="25"/>
      <c r="J433" s="26"/>
      <c r="U433" s="60"/>
    </row>
    <row r="434" spans="2:21" ht="12.5">
      <c r="B434" s="24"/>
      <c r="C434" s="25"/>
      <c r="J434" s="26"/>
      <c r="U434" s="60"/>
    </row>
    <row r="435" spans="2:21" ht="12.5">
      <c r="B435" s="24"/>
      <c r="C435" s="25"/>
      <c r="J435" s="26"/>
      <c r="U435" s="60"/>
    </row>
    <row r="436" spans="2:21" ht="12.5">
      <c r="B436" s="24"/>
      <c r="C436" s="25"/>
      <c r="J436" s="26"/>
      <c r="U436" s="60"/>
    </row>
    <row r="437" spans="2:21" ht="12.5">
      <c r="B437" s="24"/>
      <c r="C437" s="25"/>
      <c r="J437" s="26"/>
      <c r="U437" s="60"/>
    </row>
    <row r="438" spans="2:21" ht="12.5">
      <c r="B438" s="24"/>
      <c r="C438" s="25"/>
      <c r="J438" s="26"/>
      <c r="U438" s="60"/>
    </row>
    <row r="439" spans="2:21" ht="12.5">
      <c r="B439" s="24"/>
      <c r="C439" s="25"/>
      <c r="J439" s="26"/>
      <c r="U439" s="60"/>
    </row>
    <row r="440" spans="2:21" ht="12.5">
      <c r="B440" s="24"/>
      <c r="C440" s="25"/>
      <c r="J440" s="26"/>
      <c r="U440" s="60"/>
    </row>
    <row r="441" spans="2:21" ht="12.5">
      <c r="B441" s="24"/>
      <c r="C441" s="25"/>
      <c r="J441" s="26"/>
      <c r="U441" s="60"/>
    </row>
    <row r="442" spans="2:21" ht="12.5">
      <c r="B442" s="24"/>
      <c r="C442" s="25"/>
      <c r="J442" s="26"/>
      <c r="U442" s="60"/>
    </row>
    <row r="443" spans="2:21" ht="12.5">
      <c r="B443" s="24"/>
      <c r="C443" s="25"/>
      <c r="J443" s="26"/>
      <c r="U443" s="60"/>
    </row>
    <row r="444" spans="2:21" ht="12.5">
      <c r="B444" s="24"/>
      <c r="C444" s="25"/>
      <c r="J444" s="26"/>
      <c r="U444" s="60"/>
    </row>
    <row r="445" spans="2:21" ht="12.5">
      <c r="B445" s="24"/>
      <c r="C445" s="25"/>
      <c r="J445" s="26"/>
      <c r="U445" s="60"/>
    </row>
    <row r="446" spans="2:21" ht="12.5">
      <c r="B446" s="24"/>
      <c r="C446" s="25"/>
      <c r="J446" s="26"/>
      <c r="U446" s="60"/>
    </row>
    <row r="447" spans="2:21" ht="12.5">
      <c r="B447" s="24"/>
      <c r="C447" s="25"/>
      <c r="J447" s="26"/>
      <c r="U447" s="60"/>
    </row>
    <row r="448" spans="2:21" ht="12.5">
      <c r="B448" s="24"/>
      <c r="C448" s="25"/>
      <c r="J448" s="26"/>
      <c r="U448" s="60"/>
    </row>
    <row r="449" spans="2:21" ht="12.5">
      <c r="B449" s="24"/>
      <c r="C449" s="25"/>
      <c r="J449" s="26"/>
      <c r="U449" s="60"/>
    </row>
    <row r="450" spans="2:21" ht="12.5">
      <c r="B450" s="24"/>
      <c r="C450" s="25"/>
      <c r="J450" s="26"/>
      <c r="U450" s="60"/>
    </row>
    <row r="451" spans="2:21" ht="12.5">
      <c r="B451" s="24"/>
      <c r="C451" s="25"/>
      <c r="J451" s="26"/>
      <c r="U451" s="60"/>
    </row>
    <row r="452" spans="2:21" ht="12.5">
      <c r="B452" s="24"/>
      <c r="C452" s="25"/>
      <c r="J452" s="26"/>
      <c r="U452" s="60"/>
    </row>
    <row r="453" spans="2:21" ht="12.5">
      <c r="B453" s="24"/>
      <c r="C453" s="25"/>
      <c r="J453" s="26"/>
      <c r="U453" s="60"/>
    </row>
    <row r="454" spans="2:21" ht="12.5">
      <c r="B454" s="24"/>
      <c r="C454" s="25"/>
      <c r="J454" s="26"/>
      <c r="U454" s="60"/>
    </row>
    <row r="455" spans="2:21" ht="12.5">
      <c r="B455" s="24"/>
      <c r="C455" s="25"/>
      <c r="J455" s="26"/>
      <c r="U455" s="60"/>
    </row>
    <row r="456" spans="2:21" ht="12.5">
      <c r="B456" s="24"/>
      <c r="C456" s="25"/>
      <c r="J456" s="26"/>
      <c r="U456" s="60"/>
    </row>
    <row r="457" spans="2:21" ht="12.5">
      <c r="B457" s="24"/>
      <c r="C457" s="25"/>
      <c r="J457" s="26"/>
      <c r="U457" s="60"/>
    </row>
    <row r="458" spans="2:21" ht="12.5">
      <c r="B458" s="24"/>
      <c r="C458" s="25"/>
      <c r="J458" s="26"/>
      <c r="U458" s="60"/>
    </row>
    <row r="459" spans="2:21" ht="12.5">
      <c r="B459" s="24"/>
      <c r="C459" s="25"/>
      <c r="J459" s="26"/>
      <c r="U459" s="60"/>
    </row>
    <row r="460" spans="2:21" ht="12.5">
      <c r="B460" s="24"/>
      <c r="C460" s="25"/>
      <c r="J460" s="26"/>
      <c r="U460" s="60"/>
    </row>
    <row r="461" spans="2:21" ht="12.5">
      <c r="B461" s="24"/>
      <c r="C461" s="25"/>
      <c r="J461" s="26"/>
      <c r="U461" s="60"/>
    </row>
    <row r="462" spans="2:21" ht="12.5">
      <c r="B462" s="24"/>
      <c r="C462" s="25"/>
      <c r="J462" s="26"/>
      <c r="U462" s="60"/>
    </row>
    <row r="463" spans="2:21" ht="12.5">
      <c r="B463" s="24"/>
      <c r="C463" s="25"/>
      <c r="J463" s="26"/>
      <c r="U463" s="60"/>
    </row>
    <row r="464" spans="2:21" ht="12.5">
      <c r="B464" s="24"/>
      <c r="C464" s="25"/>
      <c r="J464" s="26"/>
      <c r="U464" s="60"/>
    </row>
    <row r="465" spans="2:21" ht="12.5">
      <c r="B465" s="24"/>
      <c r="C465" s="25"/>
      <c r="J465" s="26"/>
      <c r="U465" s="60"/>
    </row>
    <row r="466" spans="2:21" ht="12.5">
      <c r="B466" s="24"/>
      <c r="C466" s="25"/>
      <c r="J466" s="26"/>
      <c r="U466" s="60"/>
    </row>
    <row r="467" spans="2:21" ht="12.5">
      <c r="B467" s="24"/>
      <c r="C467" s="25"/>
      <c r="J467" s="26"/>
      <c r="U467" s="60"/>
    </row>
    <row r="468" spans="2:21" ht="12.5">
      <c r="B468" s="24"/>
      <c r="C468" s="25"/>
      <c r="J468" s="26"/>
      <c r="U468" s="60"/>
    </row>
    <row r="469" spans="2:21" ht="12.5">
      <c r="B469" s="24"/>
      <c r="C469" s="25"/>
      <c r="J469" s="26"/>
      <c r="U469" s="60"/>
    </row>
    <row r="470" spans="2:21" ht="12.5">
      <c r="B470" s="24"/>
      <c r="C470" s="25"/>
      <c r="J470" s="26"/>
      <c r="U470" s="60"/>
    </row>
    <row r="471" spans="2:21" ht="12.5">
      <c r="B471" s="24"/>
      <c r="C471" s="25"/>
      <c r="J471" s="26"/>
      <c r="U471" s="60"/>
    </row>
    <row r="472" spans="2:21" ht="12.5">
      <c r="B472" s="24"/>
      <c r="C472" s="25"/>
      <c r="J472" s="26"/>
      <c r="U472" s="60"/>
    </row>
    <row r="473" spans="2:21" ht="12.5">
      <c r="B473" s="24"/>
      <c r="C473" s="25"/>
      <c r="J473" s="26"/>
      <c r="U473" s="60"/>
    </row>
    <row r="474" spans="2:21" ht="12.5">
      <c r="B474" s="24"/>
      <c r="C474" s="25"/>
      <c r="J474" s="26"/>
      <c r="U474" s="60"/>
    </row>
    <row r="475" spans="2:21" ht="12.5">
      <c r="B475" s="24"/>
      <c r="C475" s="25"/>
      <c r="J475" s="26"/>
      <c r="U475" s="60"/>
    </row>
    <row r="476" spans="2:21" ht="12.5">
      <c r="B476" s="24"/>
      <c r="C476" s="25"/>
      <c r="J476" s="26"/>
      <c r="U476" s="60"/>
    </row>
    <row r="477" spans="2:21" ht="12.5">
      <c r="B477" s="24"/>
      <c r="C477" s="25"/>
      <c r="J477" s="26"/>
      <c r="U477" s="60"/>
    </row>
    <row r="478" spans="2:21" ht="12.5">
      <c r="B478" s="24"/>
      <c r="C478" s="25"/>
      <c r="J478" s="26"/>
      <c r="U478" s="60"/>
    </row>
    <row r="479" spans="2:21" ht="12.5">
      <c r="B479" s="24"/>
      <c r="C479" s="25"/>
      <c r="J479" s="26"/>
      <c r="U479" s="60"/>
    </row>
    <row r="480" spans="2:21" ht="12.5">
      <c r="B480" s="24"/>
      <c r="C480" s="25"/>
      <c r="J480" s="26"/>
      <c r="U480" s="60"/>
    </row>
    <row r="481" spans="2:21" ht="12.5">
      <c r="B481" s="24"/>
      <c r="C481" s="25"/>
      <c r="J481" s="26"/>
      <c r="U481" s="60"/>
    </row>
    <row r="482" spans="2:21" ht="12.5">
      <c r="B482" s="24"/>
      <c r="C482" s="25"/>
      <c r="J482" s="26"/>
      <c r="U482" s="60"/>
    </row>
    <row r="483" spans="2:21" ht="12.5">
      <c r="B483" s="24"/>
      <c r="C483" s="25"/>
      <c r="J483" s="26"/>
      <c r="U483" s="60"/>
    </row>
    <row r="484" spans="2:21" ht="12.5">
      <c r="B484" s="24"/>
      <c r="C484" s="25"/>
      <c r="J484" s="26"/>
      <c r="U484" s="60"/>
    </row>
    <row r="485" spans="2:21" ht="12.5">
      <c r="B485" s="24"/>
      <c r="C485" s="25"/>
      <c r="J485" s="26"/>
      <c r="U485" s="60"/>
    </row>
    <row r="486" spans="2:21" ht="12.5">
      <c r="B486" s="24"/>
      <c r="C486" s="25"/>
      <c r="J486" s="26"/>
      <c r="U486" s="60"/>
    </row>
    <row r="487" spans="2:21" ht="12.5">
      <c r="B487" s="24"/>
      <c r="C487" s="25"/>
      <c r="J487" s="26"/>
      <c r="U487" s="60"/>
    </row>
    <row r="488" spans="2:21" ht="12.5">
      <c r="B488" s="24"/>
      <c r="C488" s="25"/>
      <c r="J488" s="26"/>
      <c r="U488" s="60"/>
    </row>
    <row r="489" spans="2:21" ht="12.5">
      <c r="B489" s="24"/>
      <c r="C489" s="25"/>
      <c r="J489" s="26"/>
      <c r="U489" s="60"/>
    </row>
    <row r="490" spans="2:21" ht="12.5">
      <c r="B490" s="24"/>
      <c r="C490" s="25"/>
      <c r="J490" s="26"/>
      <c r="U490" s="60"/>
    </row>
    <row r="491" spans="2:21" ht="12.5">
      <c r="B491" s="24"/>
      <c r="C491" s="25"/>
      <c r="J491" s="26"/>
      <c r="U491" s="60"/>
    </row>
    <row r="492" spans="2:21" ht="12.5">
      <c r="B492" s="24"/>
      <c r="C492" s="25"/>
      <c r="J492" s="26"/>
      <c r="U492" s="60"/>
    </row>
    <row r="493" spans="2:21" ht="12.5">
      <c r="B493" s="24"/>
      <c r="C493" s="25"/>
      <c r="J493" s="26"/>
      <c r="U493" s="60"/>
    </row>
    <row r="494" spans="2:21" ht="12.5">
      <c r="B494" s="24"/>
      <c r="C494" s="25"/>
      <c r="J494" s="26"/>
      <c r="U494" s="60"/>
    </row>
    <row r="495" spans="2:21" ht="12.5">
      <c r="B495" s="24"/>
      <c r="C495" s="25"/>
      <c r="J495" s="26"/>
      <c r="U495" s="60"/>
    </row>
    <row r="496" spans="2:21" ht="12.5">
      <c r="B496" s="24"/>
      <c r="C496" s="25"/>
      <c r="J496" s="26"/>
      <c r="U496" s="60"/>
    </row>
    <row r="497" spans="2:21" ht="12.5">
      <c r="B497" s="24"/>
      <c r="C497" s="25"/>
      <c r="J497" s="26"/>
      <c r="U497" s="60"/>
    </row>
    <row r="498" spans="2:21" ht="12.5">
      <c r="B498" s="24"/>
      <c r="C498" s="25"/>
      <c r="J498" s="26"/>
      <c r="U498" s="60"/>
    </row>
    <row r="499" spans="2:21" ht="12.5">
      <c r="B499" s="24"/>
      <c r="C499" s="25"/>
      <c r="J499" s="26"/>
      <c r="U499" s="60"/>
    </row>
    <row r="500" spans="2:21" ht="12.5">
      <c r="B500" s="24"/>
      <c r="C500" s="25"/>
      <c r="J500" s="26"/>
      <c r="U500" s="60"/>
    </row>
    <row r="501" spans="2:21" ht="12.5">
      <c r="B501" s="24"/>
      <c r="C501" s="25"/>
      <c r="J501" s="26"/>
      <c r="U501" s="60"/>
    </row>
    <row r="502" spans="2:21" ht="12.5">
      <c r="B502" s="24"/>
      <c r="C502" s="25"/>
      <c r="J502" s="26"/>
      <c r="U502" s="60"/>
    </row>
    <row r="503" spans="2:21" ht="12.5">
      <c r="B503" s="24"/>
      <c r="C503" s="25"/>
      <c r="J503" s="26"/>
      <c r="U503" s="60"/>
    </row>
    <row r="504" spans="2:21" ht="12.5">
      <c r="B504" s="24"/>
      <c r="C504" s="25"/>
      <c r="J504" s="26"/>
      <c r="U504" s="60"/>
    </row>
    <row r="505" spans="2:21" ht="12.5">
      <c r="B505" s="24"/>
      <c r="C505" s="25"/>
      <c r="J505" s="26"/>
      <c r="U505" s="60"/>
    </row>
    <row r="506" spans="2:21" ht="12.5">
      <c r="B506" s="24"/>
      <c r="C506" s="25"/>
      <c r="J506" s="26"/>
      <c r="U506" s="60"/>
    </row>
    <row r="507" spans="2:21" ht="12.5">
      <c r="B507" s="24"/>
      <c r="C507" s="25"/>
      <c r="J507" s="26"/>
      <c r="U507" s="60"/>
    </row>
    <row r="508" spans="2:21" ht="12.5">
      <c r="B508" s="24"/>
      <c r="C508" s="25"/>
      <c r="J508" s="26"/>
      <c r="U508" s="60"/>
    </row>
    <row r="509" spans="2:21" ht="12.5">
      <c r="B509" s="24"/>
      <c r="C509" s="25"/>
      <c r="J509" s="26"/>
      <c r="U509" s="60"/>
    </row>
    <row r="510" spans="2:21" ht="12.5">
      <c r="B510" s="24"/>
      <c r="C510" s="25"/>
      <c r="J510" s="26"/>
      <c r="U510" s="60"/>
    </row>
    <row r="511" spans="2:21" ht="12.5">
      <c r="B511" s="24"/>
      <c r="C511" s="25"/>
      <c r="J511" s="26"/>
      <c r="U511" s="60"/>
    </row>
    <row r="512" spans="2:21" ht="12.5">
      <c r="B512" s="24"/>
      <c r="C512" s="25"/>
      <c r="J512" s="26"/>
      <c r="U512" s="60"/>
    </row>
    <row r="513" spans="2:21" ht="12.5">
      <c r="B513" s="24"/>
      <c r="C513" s="25"/>
      <c r="J513" s="26"/>
      <c r="U513" s="60"/>
    </row>
    <row r="514" spans="2:21" ht="12.5">
      <c r="B514" s="24"/>
      <c r="C514" s="25"/>
      <c r="J514" s="26"/>
      <c r="U514" s="60"/>
    </row>
    <row r="515" spans="2:21" ht="12.5">
      <c r="B515" s="24"/>
      <c r="C515" s="25"/>
      <c r="J515" s="26"/>
      <c r="U515" s="60"/>
    </row>
    <row r="516" spans="2:21" ht="12.5">
      <c r="B516" s="24"/>
      <c r="C516" s="25"/>
      <c r="J516" s="26"/>
      <c r="U516" s="60"/>
    </row>
    <row r="517" spans="2:21" ht="12.5">
      <c r="B517" s="24"/>
      <c r="C517" s="25"/>
      <c r="J517" s="26"/>
      <c r="U517" s="60"/>
    </row>
    <row r="518" spans="2:21" ht="12.5">
      <c r="B518" s="24"/>
      <c r="C518" s="25"/>
      <c r="J518" s="26"/>
      <c r="U518" s="60"/>
    </row>
    <row r="519" spans="2:21" ht="12.5">
      <c r="B519" s="24"/>
      <c r="C519" s="25"/>
      <c r="J519" s="26"/>
      <c r="U519" s="60"/>
    </row>
    <row r="520" spans="2:21" ht="12.5">
      <c r="B520" s="24"/>
      <c r="C520" s="25"/>
      <c r="J520" s="26"/>
      <c r="U520" s="60"/>
    </row>
    <row r="521" spans="2:21" ht="12.5">
      <c r="B521" s="24"/>
      <c r="C521" s="25"/>
      <c r="J521" s="26"/>
      <c r="U521" s="60"/>
    </row>
    <row r="522" spans="2:21" ht="12.5">
      <c r="B522" s="24"/>
      <c r="C522" s="25"/>
      <c r="J522" s="26"/>
      <c r="U522" s="60"/>
    </row>
    <row r="523" spans="2:21" ht="12.5">
      <c r="B523" s="24"/>
      <c r="C523" s="25"/>
      <c r="J523" s="26"/>
      <c r="U523" s="60"/>
    </row>
    <row r="524" spans="2:21" ht="12.5">
      <c r="B524" s="24"/>
      <c r="C524" s="25"/>
      <c r="J524" s="26"/>
      <c r="U524" s="60"/>
    </row>
    <row r="525" spans="2:21" ht="12.5">
      <c r="B525" s="24"/>
      <c r="C525" s="25"/>
      <c r="J525" s="26"/>
      <c r="U525" s="60"/>
    </row>
    <row r="526" spans="2:21" ht="12.5">
      <c r="B526" s="24"/>
      <c r="C526" s="25"/>
      <c r="J526" s="26"/>
      <c r="U526" s="60"/>
    </row>
    <row r="527" spans="2:21" ht="12.5">
      <c r="B527" s="24"/>
      <c r="C527" s="25"/>
      <c r="J527" s="26"/>
      <c r="U527" s="60"/>
    </row>
    <row r="528" spans="2:21" ht="12.5">
      <c r="B528" s="24"/>
      <c r="C528" s="25"/>
      <c r="J528" s="26"/>
      <c r="U528" s="60"/>
    </row>
    <row r="529" spans="2:21" ht="12.5">
      <c r="B529" s="24"/>
      <c r="C529" s="25"/>
      <c r="J529" s="26"/>
      <c r="U529" s="60"/>
    </row>
    <row r="530" spans="2:21" ht="12.5">
      <c r="B530" s="24"/>
      <c r="C530" s="25"/>
      <c r="J530" s="26"/>
      <c r="U530" s="60"/>
    </row>
    <row r="531" spans="2:21" ht="12.5">
      <c r="B531" s="24"/>
      <c r="C531" s="25"/>
      <c r="J531" s="26"/>
      <c r="U531" s="60"/>
    </row>
    <row r="532" spans="2:21" ht="12.5">
      <c r="B532" s="24"/>
      <c r="C532" s="25"/>
      <c r="J532" s="26"/>
      <c r="U532" s="60"/>
    </row>
    <row r="533" spans="2:21" ht="12.5">
      <c r="B533" s="24"/>
      <c r="C533" s="25"/>
      <c r="J533" s="26"/>
      <c r="U533" s="60"/>
    </row>
    <row r="534" spans="2:21" ht="12.5">
      <c r="B534" s="24"/>
      <c r="C534" s="25"/>
      <c r="J534" s="26"/>
      <c r="U534" s="60"/>
    </row>
    <row r="535" spans="2:21" ht="12.5">
      <c r="B535" s="24"/>
      <c r="C535" s="25"/>
      <c r="J535" s="26"/>
      <c r="U535" s="60"/>
    </row>
    <row r="536" spans="2:21" ht="12.5">
      <c r="B536" s="24"/>
      <c r="C536" s="25"/>
      <c r="J536" s="26"/>
      <c r="U536" s="60"/>
    </row>
    <row r="537" spans="2:21" ht="12.5">
      <c r="B537" s="24"/>
      <c r="C537" s="25"/>
      <c r="J537" s="26"/>
      <c r="U537" s="60"/>
    </row>
    <row r="538" spans="2:21" ht="12.5">
      <c r="B538" s="24"/>
      <c r="C538" s="25"/>
      <c r="J538" s="26"/>
      <c r="U538" s="60"/>
    </row>
    <row r="539" spans="2:21" ht="12.5">
      <c r="B539" s="24"/>
      <c r="C539" s="25"/>
      <c r="J539" s="26"/>
      <c r="U539" s="60"/>
    </row>
    <row r="540" spans="2:21" ht="12.5">
      <c r="B540" s="24"/>
      <c r="C540" s="25"/>
      <c r="J540" s="26"/>
      <c r="U540" s="60"/>
    </row>
    <row r="541" spans="2:21" ht="12.5">
      <c r="B541" s="24"/>
      <c r="C541" s="25"/>
      <c r="J541" s="26"/>
      <c r="U541" s="60"/>
    </row>
    <row r="542" spans="2:21" ht="12.5">
      <c r="B542" s="24"/>
      <c r="C542" s="25"/>
      <c r="J542" s="26"/>
      <c r="U542" s="60"/>
    </row>
    <row r="543" spans="2:21" ht="12.5">
      <c r="B543" s="24"/>
      <c r="C543" s="25"/>
      <c r="J543" s="26"/>
      <c r="U543" s="60"/>
    </row>
    <row r="544" spans="2:21" ht="12.5">
      <c r="B544" s="24"/>
      <c r="C544" s="25"/>
      <c r="J544" s="26"/>
      <c r="U544" s="60"/>
    </row>
    <row r="545" spans="2:21" ht="12.5">
      <c r="B545" s="24"/>
      <c r="C545" s="25"/>
      <c r="J545" s="26"/>
      <c r="U545" s="60"/>
    </row>
    <row r="546" spans="2:21" ht="12.5">
      <c r="B546" s="24"/>
      <c r="C546" s="25"/>
      <c r="J546" s="26"/>
      <c r="U546" s="60"/>
    </row>
    <row r="547" spans="2:21" ht="12.5">
      <c r="B547" s="24"/>
      <c r="C547" s="25"/>
      <c r="J547" s="26"/>
      <c r="U547" s="60"/>
    </row>
    <row r="548" spans="2:21" ht="12.5">
      <c r="B548" s="24"/>
      <c r="C548" s="25"/>
      <c r="J548" s="26"/>
      <c r="U548" s="60"/>
    </row>
    <row r="549" spans="2:21" ht="12.5">
      <c r="B549" s="24"/>
      <c r="C549" s="25"/>
      <c r="J549" s="26"/>
      <c r="U549" s="60"/>
    </row>
    <row r="550" spans="2:21" ht="12.5">
      <c r="B550" s="24"/>
      <c r="C550" s="25"/>
      <c r="J550" s="26"/>
      <c r="U550" s="60"/>
    </row>
    <row r="551" spans="2:21" ht="12.5">
      <c r="B551" s="24"/>
      <c r="C551" s="25"/>
      <c r="J551" s="26"/>
      <c r="U551" s="60"/>
    </row>
    <row r="552" spans="2:21" ht="12.5">
      <c r="B552" s="24"/>
      <c r="C552" s="25"/>
      <c r="J552" s="26"/>
      <c r="U552" s="60"/>
    </row>
    <row r="553" spans="2:21" ht="12.5">
      <c r="B553" s="24"/>
      <c r="C553" s="25"/>
      <c r="J553" s="26"/>
      <c r="U553" s="60"/>
    </row>
    <row r="554" spans="2:21" ht="12.5">
      <c r="B554" s="24"/>
      <c r="C554" s="25"/>
      <c r="J554" s="26"/>
      <c r="U554" s="60"/>
    </row>
    <row r="555" spans="2:21" ht="12.5">
      <c r="B555" s="24"/>
      <c r="C555" s="25"/>
      <c r="J555" s="26"/>
      <c r="U555" s="60"/>
    </row>
    <row r="556" spans="2:21" ht="12.5">
      <c r="B556" s="24"/>
      <c r="C556" s="25"/>
      <c r="J556" s="26"/>
      <c r="U556" s="60"/>
    </row>
    <row r="557" spans="2:21" ht="12.5">
      <c r="B557" s="24"/>
      <c r="C557" s="25"/>
      <c r="J557" s="26"/>
      <c r="U557" s="60"/>
    </row>
    <row r="558" spans="2:21" ht="12.5">
      <c r="B558" s="24"/>
      <c r="C558" s="25"/>
      <c r="J558" s="26"/>
      <c r="U558" s="60"/>
    </row>
    <row r="559" spans="2:21" ht="12.5">
      <c r="B559" s="24"/>
      <c r="C559" s="25"/>
      <c r="J559" s="26"/>
      <c r="U559" s="60"/>
    </row>
    <row r="560" spans="2:21" ht="12.5">
      <c r="B560" s="24"/>
      <c r="C560" s="25"/>
      <c r="J560" s="26"/>
      <c r="U560" s="60"/>
    </row>
    <row r="561" spans="2:21" ht="12.5">
      <c r="B561" s="24"/>
      <c r="C561" s="25"/>
      <c r="J561" s="26"/>
      <c r="U561" s="60"/>
    </row>
    <row r="562" spans="2:21" ht="12.5">
      <c r="B562" s="24"/>
      <c r="C562" s="25"/>
      <c r="J562" s="26"/>
      <c r="U562" s="60"/>
    </row>
    <row r="563" spans="2:21" ht="12.5">
      <c r="B563" s="24"/>
      <c r="C563" s="25"/>
      <c r="J563" s="26"/>
      <c r="U563" s="60"/>
    </row>
    <row r="564" spans="2:21" ht="12.5">
      <c r="B564" s="24"/>
      <c r="C564" s="25"/>
      <c r="J564" s="26"/>
      <c r="U564" s="60"/>
    </row>
    <row r="565" spans="2:21" ht="12.5">
      <c r="B565" s="24"/>
      <c r="C565" s="25"/>
      <c r="J565" s="26"/>
      <c r="U565" s="60"/>
    </row>
    <row r="566" spans="2:21" ht="12.5">
      <c r="B566" s="24"/>
      <c r="C566" s="25"/>
      <c r="J566" s="26"/>
      <c r="U566" s="60"/>
    </row>
    <row r="567" spans="2:21" ht="12.5">
      <c r="B567" s="24"/>
      <c r="C567" s="25"/>
      <c r="J567" s="26"/>
      <c r="U567" s="60"/>
    </row>
    <row r="568" spans="2:21" ht="12.5">
      <c r="B568" s="24"/>
      <c r="C568" s="25"/>
      <c r="J568" s="26"/>
      <c r="U568" s="60"/>
    </row>
    <row r="569" spans="2:21" ht="12.5">
      <c r="B569" s="24"/>
      <c r="C569" s="25"/>
      <c r="J569" s="26"/>
      <c r="U569" s="60"/>
    </row>
    <row r="570" spans="2:21" ht="12.5">
      <c r="B570" s="24"/>
      <c r="C570" s="25"/>
      <c r="J570" s="26"/>
      <c r="U570" s="60"/>
    </row>
    <row r="571" spans="2:21" ht="12.5">
      <c r="B571" s="24"/>
      <c r="C571" s="25"/>
      <c r="J571" s="26"/>
      <c r="U571" s="60"/>
    </row>
    <row r="572" spans="2:21" ht="12.5">
      <c r="B572" s="24"/>
      <c r="C572" s="25"/>
      <c r="J572" s="26"/>
      <c r="U572" s="60"/>
    </row>
    <row r="573" spans="2:21" ht="12.5">
      <c r="B573" s="24"/>
      <c r="C573" s="25"/>
      <c r="J573" s="26"/>
      <c r="U573" s="60"/>
    </row>
    <row r="574" spans="2:21" ht="12.5">
      <c r="B574" s="24"/>
      <c r="C574" s="25"/>
      <c r="J574" s="26"/>
      <c r="U574" s="60"/>
    </row>
    <row r="575" spans="2:21" ht="12.5">
      <c r="B575" s="24"/>
      <c r="C575" s="25"/>
      <c r="J575" s="26"/>
      <c r="U575" s="60"/>
    </row>
    <row r="576" spans="2:21" ht="12.5">
      <c r="B576" s="24"/>
      <c r="C576" s="25"/>
      <c r="J576" s="26"/>
      <c r="U576" s="60"/>
    </row>
    <row r="577" spans="2:21" ht="12.5">
      <c r="B577" s="24"/>
      <c r="C577" s="25"/>
      <c r="J577" s="26"/>
      <c r="U577" s="60"/>
    </row>
    <row r="578" spans="2:21" ht="12.5">
      <c r="B578" s="24"/>
      <c r="C578" s="25"/>
      <c r="J578" s="26"/>
      <c r="U578" s="60"/>
    </row>
    <row r="579" spans="2:21" ht="12.5">
      <c r="B579" s="24"/>
      <c r="C579" s="25"/>
      <c r="J579" s="26"/>
      <c r="U579" s="60"/>
    </row>
    <row r="580" spans="2:21" ht="12.5">
      <c r="B580" s="24"/>
      <c r="C580" s="25"/>
      <c r="J580" s="26"/>
      <c r="U580" s="60"/>
    </row>
    <row r="581" spans="2:21" ht="12.5">
      <c r="B581" s="24"/>
      <c r="C581" s="25"/>
      <c r="J581" s="26"/>
      <c r="U581" s="60"/>
    </row>
    <row r="582" spans="2:21" ht="12.5">
      <c r="B582" s="24"/>
      <c r="C582" s="25"/>
      <c r="J582" s="26"/>
      <c r="U582" s="60"/>
    </row>
    <row r="583" spans="2:21" ht="12.5">
      <c r="B583" s="24"/>
      <c r="C583" s="25"/>
      <c r="J583" s="26"/>
      <c r="U583" s="60"/>
    </row>
    <row r="584" spans="2:21" ht="12.5">
      <c r="B584" s="24"/>
      <c r="C584" s="25"/>
      <c r="J584" s="26"/>
      <c r="U584" s="60"/>
    </row>
    <row r="585" spans="2:21" ht="12.5">
      <c r="B585" s="24"/>
      <c r="C585" s="25"/>
      <c r="J585" s="26"/>
      <c r="U585" s="60"/>
    </row>
    <row r="586" spans="2:21" ht="12.5">
      <c r="B586" s="24"/>
      <c r="C586" s="25"/>
      <c r="J586" s="26"/>
      <c r="U586" s="60"/>
    </row>
    <row r="587" spans="2:21" ht="12.5">
      <c r="B587" s="24"/>
      <c r="C587" s="25"/>
      <c r="J587" s="26"/>
      <c r="U587" s="60"/>
    </row>
    <row r="588" spans="2:21" ht="12.5">
      <c r="B588" s="24"/>
      <c r="C588" s="25"/>
      <c r="J588" s="26"/>
      <c r="U588" s="60"/>
    </row>
    <row r="589" spans="2:21" ht="12.5">
      <c r="B589" s="24"/>
      <c r="C589" s="25"/>
      <c r="J589" s="26"/>
      <c r="U589" s="60"/>
    </row>
    <row r="590" spans="2:21" ht="12.5">
      <c r="B590" s="24"/>
      <c r="C590" s="25"/>
      <c r="J590" s="26"/>
      <c r="U590" s="60"/>
    </row>
    <row r="591" spans="2:21" ht="12.5">
      <c r="B591" s="24"/>
      <c r="C591" s="25"/>
      <c r="J591" s="26"/>
      <c r="U591" s="60"/>
    </row>
    <row r="592" spans="2:21" ht="12.5">
      <c r="B592" s="24"/>
      <c r="C592" s="25"/>
      <c r="J592" s="26"/>
      <c r="U592" s="60"/>
    </row>
    <row r="593" spans="2:21" ht="12.5">
      <c r="B593" s="24"/>
      <c r="C593" s="25"/>
      <c r="J593" s="26"/>
      <c r="U593" s="60"/>
    </row>
    <row r="594" spans="2:21" ht="12.5">
      <c r="B594" s="24"/>
      <c r="C594" s="25"/>
      <c r="J594" s="26"/>
      <c r="U594" s="60"/>
    </row>
    <row r="595" spans="2:21" ht="12.5">
      <c r="B595" s="24"/>
      <c r="C595" s="25"/>
      <c r="J595" s="26"/>
      <c r="U595" s="60"/>
    </row>
    <row r="596" spans="2:21" ht="12.5">
      <c r="B596" s="24"/>
      <c r="C596" s="25"/>
      <c r="J596" s="26"/>
      <c r="U596" s="60"/>
    </row>
    <row r="597" spans="2:21" ht="12.5">
      <c r="B597" s="24"/>
      <c r="C597" s="25"/>
      <c r="J597" s="26"/>
      <c r="U597" s="60"/>
    </row>
    <row r="598" spans="2:21" ht="12.5">
      <c r="B598" s="24"/>
      <c r="C598" s="25"/>
      <c r="J598" s="26"/>
      <c r="U598" s="60"/>
    </row>
    <row r="599" spans="2:21" ht="12.5">
      <c r="B599" s="24"/>
      <c r="C599" s="25"/>
      <c r="J599" s="26"/>
      <c r="U599" s="60"/>
    </row>
    <row r="600" spans="2:21" ht="12.5">
      <c r="B600" s="24"/>
      <c r="C600" s="25"/>
      <c r="J600" s="26"/>
      <c r="U600" s="60"/>
    </row>
    <row r="601" spans="2:21" ht="12.5">
      <c r="B601" s="24"/>
      <c r="C601" s="25"/>
      <c r="J601" s="26"/>
      <c r="U601" s="60"/>
    </row>
    <row r="602" spans="2:21" ht="12.5">
      <c r="B602" s="24"/>
      <c r="C602" s="25"/>
      <c r="J602" s="26"/>
      <c r="U602" s="60"/>
    </row>
    <row r="603" spans="2:21" ht="12.5">
      <c r="B603" s="24"/>
      <c r="C603" s="25"/>
      <c r="J603" s="26"/>
      <c r="U603" s="60"/>
    </row>
    <row r="604" spans="2:21" ht="12.5">
      <c r="B604" s="24"/>
      <c r="C604" s="25"/>
      <c r="J604" s="26"/>
      <c r="U604" s="60"/>
    </row>
    <row r="605" spans="2:21" ht="12.5">
      <c r="B605" s="24"/>
      <c r="C605" s="25"/>
      <c r="J605" s="26"/>
      <c r="U605" s="60"/>
    </row>
    <row r="606" spans="2:21" ht="12.5">
      <c r="B606" s="24"/>
      <c r="C606" s="25"/>
      <c r="J606" s="26"/>
      <c r="U606" s="60"/>
    </row>
    <row r="607" spans="2:21" ht="12.5">
      <c r="B607" s="24"/>
      <c r="C607" s="25"/>
      <c r="J607" s="26"/>
      <c r="U607" s="60"/>
    </row>
    <row r="608" spans="2:21" ht="12.5">
      <c r="B608" s="24"/>
      <c r="C608" s="25"/>
      <c r="J608" s="26"/>
      <c r="U608" s="60"/>
    </row>
    <row r="609" spans="2:21" ht="12.5">
      <c r="B609" s="24"/>
      <c r="C609" s="25"/>
      <c r="J609" s="26"/>
      <c r="U609" s="60"/>
    </row>
    <row r="610" spans="2:21" ht="12.5">
      <c r="B610" s="24"/>
      <c r="C610" s="25"/>
      <c r="J610" s="26"/>
      <c r="U610" s="60"/>
    </row>
    <row r="611" spans="2:21" ht="12.5">
      <c r="B611" s="24"/>
      <c r="C611" s="25"/>
      <c r="J611" s="26"/>
      <c r="U611" s="60"/>
    </row>
    <row r="612" spans="2:21" ht="12.5">
      <c r="B612" s="24"/>
      <c r="C612" s="25"/>
      <c r="J612" s="26"/>
      <c r="U612" s="60"/>
    </row>
    <row r="613" spans="2:21" ht="12.5">
      <c r="B613" s="24"/>
      <c r="C613" s="25"/>
      <c r="J613" s="26"/>
      <c r="U613" s="60"/>
    </row>
    <row r="614" spans="2:21" ht="12.5">
      <c r="B614" s="24"/>
      <c r="C614" s="25"/>
      <c r="J614" s="26"/>
      <c r="U614" s="60"/>
    </row>
    <row r="615" spans="2:21" ht="12.5">
      <c r="B615" s="24"/>
      <c r="C615" s="25"/>
      <c r="J615" s="26"/>
      <c r="U615" s="60"/>
    </row>
    <row r="616" spans="2:21" ht="12.5">
      <c r="B616" s="24"/>
      <c r="C616" s="25"/>
      <c r="J616" s="26"/>
      <c r="U616" s="60"/>
    </row>
    <row r="617" spans="2:21" ht="12.5">
      <c r="B617" s="24"/>
      <c r="C617" s="25"/>
      <c r="J617" s="26"/>
      <c r="U617" s="60"/>
    </row>
    <row r="618" spans="2:21" ht="12.5">
      <c r="B618" s="24"/>
      <c r="C618" s="25"/>
      <c r="J618" s="26"/>
      <c r="U618" s="60"/>
    </row>
    <row r="619" spans="2:21" ht="12.5">
      <c r="B619" s="24"/>
      <c r="C619" s="25"/>
      <c r="J619" s="26"/>
      <c r="U619" s="60"/>
    </row>
    <row r="620" spans="2:21" ht="12.5">
      <c r="B620" s="24"/>
      <c r="C620" s="25"/>
      <c r="J620" s="26"/>
      <c r="U620" s="60"/>
    </row>
    <row r="621" spans="2:21" ht="12.5">
      <c r="B621" s="24"/>
      <c r="C621" s="25"/>
      <c r="J621" s="26"/>
      <c r="U621" s="60"/>
    </row>
    <row r="622" spans="2:21" ht="12.5">
      <c r="B622" s="24"/>
      <c r="C622" s="25"/>
      <c r="J622" s="26"/>
      <c r="U622" s="60"/>
    </row>
    <row r="623" spans="2:21" ht="12.5">
      <c r="B623" s="24"/>
      <c r="C623" s="25"/>
      <c r="J623" s="26"/>
      <c r="U623" s="60"/>
    </row>
    <row r="624" spans="2:21" ht="12.5">
      <c r="B624" s="24"/>
      <c r="C624" s="25"/>
      <c r="J624" s="26"/>
      <c r="U624" s="60"/>
    </row>
    <row r="625" spans="2:21" ht="12.5">
      <c r="B625" s="24"/>
      <c r="C625" s="25"/>
      <c r="J625" s="26"/>
      <c r="U625" s="60"/>
    </row>
    <row r="626" spans="2:21" ht="12.5">
      <c r="B626" s="24"/>
      <c r="C626" s="25"/>
      <c r="J626" s="26"/>
      <c r="U626" s="60"/>
    </row>
    <row r="627" spans="2:21" ht="12.5">
      <c r="B627" s="24"/>
      <c r="C627" s="25"/>
      <c r="J627" s="26"/>
      <c r="U627" s="60"/>
    </row>
    <row r="628" spans="2:21" ht="12.5">
      <c r="B628" s="24"/>
      <c r="C628" s="25"/>
      <c r="J628" s="26"/>
      <c r="U628" s="60"/>
    </row>
    <row r="629" spans="2:21" ht="12.5">
      <c r="B629" s="24"/>
      <c r="C629" s="25"/>
      <c r="J629" s="26"/>
      <c r="U629" s="60"/>
    </row>
    <row r="630" spans="2:21" ht="12.5">
      <c r="B630" s="24"/>
      <c r="C630" s="25"/>
      <c r="J630" s="26"/>
      <c r="U630" s="60"/>
    </row>
    <row r="631" spans="2:21" ht="12.5">
      <c r="B631" s="24"/>
      <c r="C631" s="25"/>
      <c r="J631" s="26"/>
      <c r="U631" s="60"/>
    </row>
    <row r="632" spans="2:21" ht="12.5">
      <c r="B632" s="24"/>
      <c r="C632" s="25"/>
      <c r="J632" s="26"/>
      <c r="U632" s="60"/>
    </row>
    <row r="633" spans="2:21" ht="12.5">
      <c r="B633" s="24"/>
      <c r="C633" s="25"/>
      <c r="J633" s="26"/>
      <c r="U633" s="60"/>
    </row>
    <row r="634" spans="2:21" ht="12.5">
      <c r="B634" s="24"/>
      <c r="C634" s="25"/>
      <c r="J634" s="26"/>
      <c r="U634" s="60"/>
    </row>
    <row r="635" spans="2:21" ht="12.5">
      <c r="B635" s="24"/>
      <c r="C635" s="25"/>
      <c r="J635" s="26"/>
      <c r="U635" s="60"/>
    </row>
    <row r="636" spans="2:21" ht="12.5">
      <c r="B636" s="24"/>
      <c r="C636" s="25"/>
      <c r="J636" s="26"/>
      <c r="U636" s="60"/>
    </row>
    <row r="637" spans="2:21" ht="12.5">
      <c r="B637" s="24"/>
      <c r="C637" s="25"/>
      <c r="J637" s="26"/>
      <c r="U637" s="60"/>
    </row>
    <row r="638" spans="2:21" ht="12.5">
      <c r="B638" s="24"/>
      <c r="C638" s="25"/>
      <c r="J638" s="26"/>
      <c r="U638" s="60"/>
    </row>
    <row r="639" spans="2:21" ht="12.5">
      <c r="B639" s="24"/>
      <c r="C639" s="25"/>
      <c r="J639" s="26"/>
      <c r="U639" s="60"/>
    </row>
    <row r="640" spans="2:21" ht="12.5">
      <c r="B640" s="24"/>
      <c r="C640" s="25"/>
      <c r="J640" s="26"/>
      <c r="U640" s="60"/>
    </row>
    <row r="641" spans="2:21" ht="12.5">
      <c r="B641" s="24"/>
      <c r="C641" s="25"/>
      <c r="J641" s="26"/>
      <c r="U641" s="60"/>
    </row>
    <row r="642" spans="2:21" ht="12.5">
      <c r="B642" s="24"/>
      <c r="C642" s="25"/>
      <c r="J642" s="26"/>
      <c r="U642" s="60"/>
    </row>
    <row r="643" spans="2:21" ht="12.5">
      <c r="B643" s="24"/>
      <c r="C643" s="25"/>
      <c r="J643" s="26"/>
      <c r="U643" s="60"/>
    </row>
    <row r="644" spans="2:21" ht="12.5">
      <c r="B644" s="24"/>
      <c r="C644" s="25"/>
      <c r="J644" s="26"/>
      <c r="U644" s="60"/>
    </row>
    <row r="645" spans="2:21" ht="12.5">
      <c r="B645" s="24"/>
      <c r="C645" s="25"/>
      <c r="J645" s="26"/>
      <c r="U645" s="60"/>
    </row>
    <row r="646" spans="2:21" ht="12.5">
      <c r="B646" s="24"/>
      <c r="C646" s="25"/>
      <c r="J646" s="26"/>
      <c r="U646" s="60"/>
    </row>
    <row r="647" spans="2:21" ht="12.5">
      <c r="B647" s="24"/>
      <c r="C647" s="25"/>
      <c r="J647" s="26"/>
      <c r="U647" s="60"/>
    </row>
    <row r="648" spans="2:21" ht="12.5">
      <c r="B648" s="24"/>
      <c r="C648" s="25"/>
      <c r="J648" s="26"/>
      <c r="U648" s="60"/>
    </row>
    <row r="649" spans="2:21" ht="12.5">
      <c r="B649" s="24"/>
      <c r="C649" s="25"/>
      <c r="J649" s="26"/>
      <c r="U649" s="60"/>
    </row>
    <row r="650" spans="2:21" ht="12.5">
      <c r="B650" s="24"/>
      <c r="C650" s="25"/>
      <c r="J650" s="26"/>
      <c r="U650" s="60"/>
    </row>
    <row r="651" spans="2:21" ht="12.5">
      <c r="B651" s="24"/>
      <c r="C651" s="25"/>
      <c r="J651" s="26"/>
      <c r="U651" s="60"/>
    </row>
    <row r="652" spans="2:21" ht="12.5">
      <c r="B652" s="24"/>
      <c r="C652" s="25"/>
      <c r="J652" s="26"/>
      <c r="U652" s="60"/>
    </row>
    <row r="653" spans="2:21" ht="12.5">
      <c r="B653" s="24"/>
      <c r="C653" s="25"/>
      <c r="J653" s="26"/>
      <c r="U653" s="60"/>
    </row>
    <row r="654" spans="2:21" ht="12.5">
      <c r="B654" s="24"/>
      <c r="C654" s="25"/>
      <c r="J654" s="26"/>
      <c r="U654" s="60"/>
    </row>
    <row r="655" spans="2:21" ht="12.5">
      <c r="B655" s="24"/>
      <c r="C655" s="25"/>
      <c r="J655" s="26"/>
      <c r="U655" s="60"/>
    </row>
    <row r="656" spans="2:21" ht="12.5">
      <c r="B656" s="24"/>
      <c r="C656" s="25"/>
      <c r="J656" s="26"/>
      <c r="U656" s="60"/>
    </row>
    <row r="657" spans="2:21" ht="12.5">
      <c r="B657" s="24"/>
      <c r="C657" s="25"/>
      <c r="J657" s="26"/>
      <c r="U657" s="60"/>
    </row>
    <row r="658" spans="2:21" ht="12.5">
      <c r="B658" s="24"/>
      <c r="C658" s="25"/>
      <c r="J658" s="26"/>
      <c r="U658" s="60"/>
    </row>
    <row r="659" spans="2:21" ht="12.5">
      <c r="B659" s="24"/>
      <c r="C659" s="25"/>
      <c r="J659" s="26"/>
      <c r="U659" s="60"/>
    </row>
    <row r="660" spans="2:21" ht="12.5">
      <c r="B660" s="24"/>
      <c r="C660" s="25"/>
      <c r="J660" s="26"/>
      <c r="U660" s="60"/>
    </row>
    <row r="661" spans="2:21" ht="12.5">
      <c r="B661" s="24"/>
      <c r="C661" s="25"/>
      <c r="J661" s="26"/>
      <c r="U661" s="60"/>
    </row>
    <row r="662" spans="2:21" ht="12.5">
      <c r="B662" s="24"/>
      <c r="C662" s="25"/>
      <c r="J662" s="26"/>
      <c r="U662" s="60"/>
    </row>
    <row r="663" spans="2:21" ht="12.5">
      <c r="B663" s="24"/>
      <c r="C663" s="25"/>
      <c r="J663" s="26"/>
      <c r="U663" s="60"/>
    </row>
    <row r="664" spans="2:21" ht="12.5">
      <c r="B664" s="24"/>
      <c r="C664" s="25"/>
      <c r="J664" s="26"/>
      <c r="U664" s="60"/>
    </row>
    <row r="665" spans="2:21" ht="12.5">
      <c r="B665" s="24"/>
      <c r="C665" s="25"/>
      <c r="J665" s="26"/>
      <c r="U665" s="60"/>
    </row>
    <row r="666" spans="2:21" ht="12.5">
      <c r="B666" s="24"/>
      <c r="C666" s="25"/>
      <c r="J666" s="26"/>
      <c r="U666" s="60"/>
    </row>
    <row r="667" spans="2:21" ht="12.5">
      <c r="B667" s="24"/>
      <c r="C667" s="25"/>
      <c r="J667" s="26"/>
      <c r="U667" s="60"/>
    </row>
    <row r="668" spans="2:21" ht="12.5">
      <c r="B668" s="24"/>
      <c r="C668" s="25"/>
      <c r="J668" s="26"/>
      <c r="U668" s="60"/>
    </row>
    <row r="669" spans="2:21" ht="12.5">
      <c r="B669" s="24"/>
      <c r="C669" s="25"/>
      <c r="J669" s="26"/>
      <c r="U669" s="60"/>
    </row>
    <row r="670" spans="2:21" ht="12.5">
      <c r="B670" s="24"/>
      <c r="C670" s="25"/>
      <c r="J670" s="26"/>
      <c r="U670" s="60"/>
    </row>
    <row r="671" spans="2:21" ht="12.5">
      <c r="B671" s="24"/>
      <c r="C671" s="25"/>
      <c r="J671" s="26"/>
      <c r="U671" s="60"/>
    </row>
    <row r="672" spans="2:21" ht="12.5">
      <c r="B672" s="24"/>
      <c r="C672" s="25"/>
      <c r="J672" s="26"/>
      <c r="U672" s="60"/>
    </row>
    <row r="673" spans="2:21" ht="12.5">
      <c r="B673" s="24"/>
      <c r="C673" s="25"/>
      <c r="J673" s="26"/>
      <c r="U673" s="60"/>
    </row>
    <row r="674" spans="2:21" ht="12.5">
      <c r="B674" s="24"/>
      <c r="C674" s="25"/>
      <c r="J674" s="26"/>
      <c r="U674" s="60"/>
    </row>
    <row r="675" spans="2:21" ht="12.5">
      <c r="B675" s="24"/>
      <c r="C675" s="25"/>
      <c r="J675" s="26"/>
      <c r="U675" s="60"/>
    </row>
    <row r="676" spans="2:21" ht="12.5">
      <c r="B676" s="24"/>
      <c r="C676" s="25"/>
      <c r="J676" s="26"/>
      <c r="U676" s="60"/>
    </row>
    <row r="677" spans="2:21" ht="12.5">
      <c r="B677" s="24"/>
      <c r="C677" s="25"/>
      <c r="J677" s="26"/>
      <c r="U677" s="60"/>
    </row>
    <row r="678" spans="2:21" ht="12.5">
      <c r="B678" s="24"/>
      <c r="C678" s="25"/>
      <c r="J678" s="26"/>
      <c r="U678" s="60"/>
    </row>
    <row r="679" spans="2:21" ht="12.5">
      <c r="B679" s="24"/>
      <c r="C679" s="25"/>
      <c r="J679" s="26"/>
      <c r="U679" s="60"/>
    </row>
    <row r="680" spans="2:21" ht="12.5">
      <c r="B680" s="24"/>
      <c r="C680" s="25"/>
      <c r="J680" s="26"/>
      <c r="U680" s="60"/>
    </row>
    <row r="681" spans="2:21" ht="12.5">
      <c r="B681" s="24"/>
      <c r="C681" s="25"/>
      <c r="J681" s="26"/>
      <c r="U681" s="60"/>
    </row>
    <row r="682" spans="2:21" ht="12.5">
      <c r="B682" s="24"/>
      <c r="C682" s="25"/>
      <c r="J682" s="26"/>
      <c r="U682" s="60"/>
    </row>
    <row r="683" spans="2:21" ht="12.5">
      <c r="B683" s="24"/>
      <c r="C683" s="25"/>
      <c r="J683" s="26"/>
      <c r="U683" s="60"/>
    </row>
    <row r="684" spans="2:21" ht="12.5">
      <c r="B684" s="24"/>
      <c r="C684" s="25"/>
      <c r="J684" s="26"/>
      <c r="U684" s="60"/>
    </row>
    <row r="685" spans="2:21" ht="12.5">
      <c r="B685" s="24"/>
      <c r="C685" s="25"/>
      <c r="J685" s="26"/>
      <c r="U685" s="60"/>
    </row>
    <row r="686" spans="2:21" ht="12.5">
      <c r="B686" s="24"/>
      <c r="C686" s="25"/>
      <c r="J686" s="26"/>
      <c r="U686" s="60"/>
    </row>
    <row r="687" spans="2:21" ht="12.5">
      <c r="B687" s="24"/>
      <c r="C687" s="25"/>
      <c r="J687" s="26"/>
      <c r="U687" s="60"/>
    </row>
    <row r="688" spans="2:21" ht="12.5">
      <c r="B688" s="24"/>
      <c r="C688" s="25"/>
      <c r="J688" s="26"/>
      <c r="U688" s="60"/>
    </row>
    <row r="689" spans="2:21" ht="12.5">
      <c r="B689" s="24"/>
      <c r="C689" s="25"/>
      <c r="J689" s="26"/>
      <c r="U689" s="60"/>
    </row>
    <row r="690" spans="2:21" ht="12.5">
      <c r="B690" s="24"/>
      <c r="C690" s="25"/>
      <c r="J690" s="26"/>
      <c r="U690" s="60"/>
    </row>
    <row r="691" spans="2:21" ht="12.5">
      <c r="B691" s="24"/>
      <c r="C691" s="25"/>
      <c r="J691" s="26"/>
      <c r="U691" s="60"/>
    </row>
    <row r="692" spans="2:21" ht="12.5">
      <c r="B692" s="24"/>
      <c r="C692" s="25"/>
      <c r="J692" s="26"/>
      <c r="U692" s="60"/>
    </row>
    <row r="693" spans="2:21" ht="12.5">
      <c r="B693" s="24"/>
      <c r="C693" s="25"/>
      <c r="J693" s="26"/>
      <c r="U693" s="60"/>
    </row>
    <row r="694" spans="2:21" ht="12.5">
      <c r="B694" s="24"/>
      <c r="C694" s="25"/>
      <c r="J694" s="26"/>
      <c r="U694" s="60"/>
    </row>
    <row r="695" spans="2:21" ht="12.5">
      <c r="B695" s="24"/>
      <c r="C695" s="25"/>
      <c r="J695" s="26"/>
      <c r="U695" s="60"/>
    </row>
    <row r="696" spans="2:21" ht="12.5">
      <c r="B696" s="24"/>
      <c r="C696" s="25"/>
      <c r="J696" s="26"/>
      <c r="U696" s="60"/>
    </row>
    <row r="697" spans="2:21" ht="12.5">
      <c r="B697" s="24"/>
      <c r="C697" s="25"/>
      <c r="J697" s="26"/>
      <c r="U697" s="60"/>
    </row>
    <row r="698" spans="2:21" ht="12.5">
      <c r="B698" s="24"/>
      <c r="C698" s="25"/>
      <c r="J698" s="26"/>
      <c r="U698" s="60"/>
    </row>
    <row r="699" spans="2:21" ht="12.5">
      <c r="B699" s="24"/>
      <c r="C699" s="25"/>
      <c r="J699" s="26"/>
      <c r="U699" s="60"/>
    </row>
    <row r="700" spans="2:21" ht="12.5">
      <c r="B700" s="24"/>
      <c r="C700" s="25"/>
      <c r="J700" s="26"/>
      <c r="U700" s="60"/>
    </row>
    <row r="701" spans="2:21" ht="12.5">
      <c r="B701" s="24"/>
      <c r="C701" s="25"/>
      <c r="J701" s="26"/>
      <c r="U701" s="60"/>
    </row>
    <row r="702" spans="2:21" ht="12.5">
      <c r="B702" s="24"/>
      <c r="C702" s="25"/>
      <c r="J702" s="26"/>
      <c r="U702" s="60"/>
    </row>
    <row r="703" spans="2:21" ht="12.5">
      <c r="B703" s="24"/>
      <c r="C703" s="25"/>
      <c r="J703" s="26"/>
      <c r="U703" s="60"/>
    </row>
    <row r="704" spans="2:21" ht="12.5">
      <c r="B704" s="24"/>
      <c r="C704" s="25"/>
      <c r="J704" s="26"/>
      <c r="U704" s="60"/>
    </row>
    <row r="705" spans="2:21" ht="12.5">
      <c r="B705" s="24"/>
      <c r="C705" s="25"/>
      <c r="J705" s="26"/>
      <c r="U705" s="60"/>
    </row>
    <row r="706" spans="2:21" ht="12.5">
      <c r="B706" s="24"/>
      <c r="C706" s="25"/>
      <c r="J706" s="26"/>
      <c r="U706" s="60"/>
    </row>
    <row r="707" spans="2:21" ht="12.5">
      <c r="B707" s="24"/>
      <c r="C707" s="25"/>
      <c r="J707" s="26"/>
      <c r="U707" s="60"/>
    </row>
    <row r="708" spans="2:21" ht="12.5">
      <c r="B708" s="24"/>
      <c r="C708" s="25"/>
      <c r="J708" s="26"/>
      <c r="U708" s="60"/>
    </row>
    <row r="709" spans="2:21" ht="12.5">
      <c r="B709" s="24"/>
      <c r="C709" s="25"/>
      <c r="J709" s="26"/>
      <c r="U709" s="60"/>
    </row>
    <row r="710" spans="2:21" ht="12.5">
      <c r="B710" s="24"/>
      <c r="C710" s="25"/>
      <c r="J710" s="26"/>
      <c r="U710" s="60"/>
    </row>
    <row r="711" spans="2:21" ht="12.5">
      <c r="B711" s="24"/>
      <c r="C711" s="25"/>
      <c r="J711" s="26"/>
      <c r="U711" s="60"/>
    </row>
    <row r="712" spans="2:21" ht="12.5">
      <c r="B712" s="24"/>
      <c r="C712" s="25"/>
      <c r="J712" s="26"/>
      <c r="U712" s="60"/>
    </row>
    <row r="713" spans="2:21" ht="12.5">
      <c r="B713" s="24"/>
      <c r="C713" s="25"/>
      <c r="J713" s="26"/>
      <c r="U713" s="60"/>
    </row>
    <row r="714" spans="2:21" ht="12.5">
      <c r="B714" s="24"/>
      <c r="C714" s="25"/>
      <c r="J714" s="26"/>
      <c r="U714" s="60"/>
    </row>
    <row r="715" spans="2:21" ht="12.5">
      <c r="B715" s="24"/>
      <c r="C715" s="25"/>
      <c r="J715" s="26"/>
      <c r="U715" s="60"/>
    </row>
    <row r="716" spans="2:21" ht="12.5">
      <c r="B716" s="24"/>
      <c r="C716" s="25"/>
      <c r="J716" s="26"/>
      <c r="U716" s="60"/>
    </row>
    <row r="717" spans="2:21" ht="12.5">
      <c r="B717" s="24"/>
      <c r="C717" s="25"/>
      <c r="J717" s="26"/>
      <c r="U717" s="60"/>
    </row>
    <row r="718" spans="2:21" ht="12.5">
      <c r="B718" s="24"/>
      <c r="C718" s="25"/>
      <c r="J718" s="26"/>
      <c r="U718" s="60"/>
    </row>
    <row r="719" spans="2:21" ht="12.5">
      <c r="B719" s="24"/>
      <c r="C719" s="25"/>
      <c r="J719" s="26"/>
      <c r="U719" s="60"/>
    </row>
    <row r="720" spans="2:21" ht="12.5">
      <c r="B720" s="24"/>
      <c r="C720" s="25"/>
      <c r="J720" s="26"/>
      <c r="U720" s="60"/>
    </row>
    <row r="721" spans="2:21" ht="12.5">
      <c r="B721" s="24"/>
      <c r="C721" s="25"/>
      <c r="J721" s="26"/>
      <c r="U721" s="60"/>
    </row>
    <row r="722" spans="2:21" ht="12.5">
      <c r="B722" s="24"/>
      <c r="C722" s="25"/>
      <c r="J722" s="26"/>
      <c r="U722" s="60"/>
    </row>
    <row r="723" spans="2:21" ht="12.5">
      <c r="B723" s="24"/>
      <c r="C723" s="25"/>
      <c r="J723" s="26"/>
      <c r="U723" s="60"/>
    </row>
    <row r="724" spans="2:21" ht="12.5">
      <c r="B724" s="24"/>
      <c r="C724" s="25"/>
      <c r="J724" s="26"/>
      <c r="U724" s="60"/>
    </row>
    <row r="725" spans="2:21" ht="12.5">
      <c r="B725" s="24"/>
      <c r="C725" s="25"/>
      <c r="J725" s="26"/>
      <c r="U725" s="60"/>
    </row>
    <row r="726" spans="2:21" ht="12.5">
      <c r="B726" s="24"/>
      <c r="C726" s="25"/>
      <c r="J726" s="26"/>
      <c r="U726" s="60"/>
    </row>
    <row r="727" spans="2:21" ht="12.5">
      <c r="B727" s="24"/>
      <c r="C727" s="25"/>
      <c r="J727" s="26"/>
      <c r="U727" s="60"/>
    </row>
    <row r="728" spans="2:21" ht="12.5">
      <c r="B728" s="24"/>
      <c r="C728" s="25"/>
      <c r="J728" s="26"/>
      <c r="U728" s="60"/>
    </row>
    <row r="729" spans="2:21" ht="12.5">
      <c r="B729" s="24"/>
      <c r="C729" s="25"/>
      <c r="J729" s="26"/>
      <c r="U729" s="60"/>
    </row>
    <row r="730" spans="2:21" ht="12.5">
      <c r="B730" s="24"/>
      <c r="C730" s="25"/>
      <c r="J730" s="26"/>
      <c r="U730" s="60"/>
    </row>
    <row r="731" spans="2:21" ht="12.5">
      <c r="B731" s="24"/>
      <c r="C731" s="25"/>
      <c r="J731" s="26"/>
      <c r="U731" s="60"/>
    </row>
    <row r="732" spans="2:21" ht="12.5">
      <c r="B732" s="24"/>
      <c r="C732" s="25"/>
      <c r="J732" s="26"/>
      <c r="U732" s="60"/>
    </row>
    <row r="733" spans="2:21" ht="12.5">
      <c r="B733" s="24"/>
      <c r="C733" s="25"/>
      <c r="J733" s="26"/>
      <c r="U733" s="60"/>
    </row>
    <row r="734" spans="2:21" ht="12.5">
      <c r="B734" s="24"/>
      <c r="C734" s="25"/>
      <c r="J734" s="26"/>
      <c r="U734" s="60"/>
    </row>
    <row r="735" spans="2:21" ht="12.5">
      <c r="B735" s="24"/>
      <c r="C735" s="25"/>
      <c r="J735" s="26"/>
      <c r="U735" s="60"/>
    </row>
    <row r="736" spans="2:21" ht="12.5">
      <c r="B736" s="24"/>
      <c r="C736" s="25"/>
      <c r="J736" s="26"/>
      <c r="U736" s="60"/>
    </row>
    <row r="737" spans="2:21" ht="12.5">
      <c r="B737" s="24"/>
      <c r="C737" s="25"/>
      <c r="J737" s="26"/>
      <c r="U737" s="60"/>
    </row>
    <row r="738" spans="2:21" ht="12.5">
      <c r="B738" s="24"/>
      <c r="C738" s="25"/>
      <c r="J738" s="26"/>
      <c r="U738" s="60"/>
    </row>
    <row r="739" spans="2:21" ht="12.5">
      <c r="B739" s="24"/>
      <c r="C739" s="25"/>
      <c r="J739" s="26"/>
      <c r="U739" s="60"/>
    </row>
    <row r="740" spans="2:21" ht="12.5">
      <c r="B740" s="24"/>
      <c r="C740" s="25"/>
      <c r="J740" s="26"/>
      <c r="U740" s="60"/>
    </row>
    <row r="741" spans="2:21" ht="12.5">
      <c r="B741" s="24"/>
      <c r="C741" s="25"/>
      <c r="J741" s="26"/>
      <c r="U741" s="60"/>
    </row>
    <row r="742" spans="2:21" ht="12.5">
      <c r="B742" s="24"/>
      <c r="C742" s="25"/>
      <c r="J742" s="26"/>
      <c r="U742" s="60"/>
    </row>
    <row r="743" spans="2:21" ht="12.5">
      <c r="B743" s="24"/>
      <c r="C743" s="25"/>
      <c r="J743" s="26"/>
      <c r="U743" s="60"/>
    </row>
    <row r="744" spans="2:21" ht="12.5">
      <c r="B744" s="24"/>
      <c r="C744" s="25"/>
      <c r="J744" s="26"/>
      <c r="U744" s="60"/>
    </row>
    <row r="745" spans="2:21" ht="12.5">
      <c r="B745" s="24"/>
      <c r="C745" s="25"/>
      <c r="J745" s="26"/>
      <c r="U745" s="60"/>
    </row>
    <row r="746" spans="2:21" ht="12.5">
      <c r="B746" s="24"/>
      <c r="C746" s="25"/>
      <c r="J746" s="26"/>
      <c r="U746" s="60"/>
    </row>
    <row r="747" spans="2:21" ht="12.5">
      <c r="B747" s="24"/>
      <c r="C747" s="25"/>
      <c r="J747" s="26"/>
      <c r="U747" s="60"/>
    </row>
    <row r="748" spans="2:21" ht="12.5">
      <c r="B748" s="24"/>
      <c r="C748" s="25"/>
      <c r="J748" s="26"/>
      <c r="U748" s="60"/>
    </row>
    <row r="749" spans="2:21" ht="12.5">
      <c r="B749" s="24"/>
      <c r="C749" s="25"/>
      <c r="J749" s="26"/>
      <c r="U749" s="60"/>
    </row>
    <row r="750" spans="2:21" ht="12.5">
      <c r="B750" s="24"/>
      <c r="C750" s="25"/>
      <c r="J750" s="26"/>
      <c r="U750" s="60"/>
    </row>
    <row r="751" spans="2:21" ht="12.5">
      <c r="B751" s="24"/>
      <c r="C751" s="25"/>
      <c r="J751" s="26"/>
      <c r="U751" s="60"/>
    </row>
    <row r="752" spans="2:21" ht="12.5">
      <c r="B752" s="24"/>
      <c r="C752" s="25"/>
      <c r="J752" s="26"/>
      <c r="U752" s="60"/>
    </row>
    <row r="753" spans="2:21" ht="12.5">
      <c r="B753" s="24"/>
      <c r="C753" s="25"/>
      <c r="J753" s="26"/>
      <c r="U753" s="60"/>
    </row>
    <row r="754" spans="2:21" ht="12.5">
      <c r="B754" s="24"/>
      <c r="C754" s="25"/>
      <c r="J754" s="26"/>
      <c r="U754" s="60"/>
    </row>
    <row r="755" spans="2:21" ht="12.5">
      <c r="B755" s="24"/>
      <c r="C755" s="25"/>
      <c r="J755" s="26"/>
      <c r="U755" s="60"/>
    </row>
    <row r="756" spans="2:21" ht="12.5">
      <c r="B756" s="24"/>
      <c r="C756" s="25"/>
      <c r="J756" s="26"/>
      <c r="U756" s="60"/>
    </row>
    <row r="757" spans="2:21" ht="12.5">
      <c r="B757" s="24"/>
      <c r="C757" s="25"/>
      <c r="J757" s="26"/>
      <c r="U757" s="60"/>
    </row>
    <row r="758" spans="2:21" ht="12.5">
      <c r="B758" s="24"/>
      <c r="C758" s="25"/>
      <c r="J758" s="26"/>
      <c r="U758" s="60"/>
    </row>
    <row r="759" spans="2:21" ht="12.5">
      <c r="B759" s="24"/>
      <c r="C759" s="25"/>
      <c r="J759" s="26"/>
      <c r="U759" s="60"/>
    </row>
    <row r="760" spans="2:21" ht="12.5">
      <c r="B760" s="24"/>
      <c r="C760" s="25"/>
      <c r="J760" s="26"/>
      <c r="U760" s="60"/>
    </row>
    <row r="761" spans="2:21" ht="12.5">
      <c r="B761" s="24"/>
      <c r="C761" s="25"/>
      <c r="J761" s="26"/>
      <c r="U761" s="60"/>
    </row>
    <row r="762" spans="2:21" ht="12.5">
      <c r="B762" s="24"/>
      <c r="C762" s="25"/>
      <c r="J762" s="26"/>
      <c r="U762" s="60"/>
    </row>
    <row r="763" spans="2:21" ht="12.5">
      <c r="B763" s="24"/>
      <c r="C763" s="25"/>
      <c r="J763" s="26"/>
      <c r="U763" s="60"/>
    </row>
    <row r="764" spans="2:21" ht="12.5">
      <c r="B764" s="24"/>
      <c r="C764" s="25"/>
      <c r="J764" s="26"/>
      <c r="U764" s="60"/>
    </row>
    <row r="765" spans="2:21" ht="12.5">
      <c r="B765" s="24"/>
      <c r="C765" s="25"/>
      <c r="J765" s="26"/>
      <c r="U765" s="60"/>
    </row>
    <row r="766" spans="2:21" ht="12.5">
      <c r="B766" s="24"/>
      <c r="C766" s="25"/>
      <c r="J766" s="26"/>
      <c r="U766" s="60"/>
    </row>
    <row r="767" spans="2:21" ht="12.5">
      <c r="B767" s="24"/>
      <c r="C767" s="25"/>
      <c r="J767" s="26"/>
      <c r="U767" s="60"/>
    </row>
    <row r="768" spans="2:21" ht="12.5">
      <c r="B768" s="24"/>
      <c r="C768" s="25"/>
      <c r="J768" s="26"/>
      <c r="U768" s="60"/>
    </row>
    <row r="769" spans="2:21" ht="12.5">
      <c r="B769" s="24"/>
      <c r="C769" s="25"/>
      <c r="J769" s="26"/>
      <c r="U769" s="60"/>
    </row>
    <row r="770" spans="2:21" ht="12.5">
      <c r="B770" s="24"/>
      <c r="C770" s="25"/>
      <c r="J770" s="26"/>
      <c r="U770" s="60"/>
    </row>
    <row r="771" spans="2:21" ht="12.5">
      <c r="B771" s="24"/>
      <c r="C771" s="25"/>
      <c r="J771" s="26"/>
      <c r="U771" s="60"/>
    </row>
    <row r="772" spans="2:21" ht="12.5">
      <c r="B772" s="24"/>
      <c r="C772" s="25"/>
      <c r="J772" s="26"/>
      <c r="U772" s="60"/>
    </row>
    <row r="773" spans="2:21" ht="12.5">
      <c r="B773" s="24"/>
      <c r="C773" s="25"/>
      <c r="J773" s="26"/>
      <c r="U773" s="60"/>
    </row>
    <row r="774" spans="2:21" ht="12.5">
      <c r="B774" s="24"/>
      <c r="C774" s="25"/>
      <c r="J774" s="26"/>
      <c r="U774" s="60"/>
    </row>
    <row r="775" spans="2:21" ht="12.5">
      <c r="B775" s="24"/>
      <c r="C775" s="25"/>
      <c r="J775" s="26"/>
      <c r="U775" s="60"/>
    </row>
    <row r="776" spans="2:21" ht="12.5">
      <c r="B776" s="24"/>
      <c r="C776" s="25"/>
      <c r="J776" s="26"/>
      <c r="U776" s="60"/>
    </row>
    <row r="777" spans="2:21" ht="12.5">
      <c r="B777" s="24"/>
      <c r="C777" s="25"/>
      <c r="J777" s="26"/>
      <c r="U777" s="60"/>
    </row>
    <row r="778" spans="2:21" ht="12.5">
      <c r="B778" s="24"/>
      <c r="C778" s="25"/>
      <c r="J778" s="26"/>
      <c r="U778" s="60"/>
    </row>
    <row r="779" spans="2:21" ht="12.5">
      <c r="B779" s="24"/>
      <c r="C779" s="25"/>
      <c r="J779" s="26"/>
      <c r="U779" s="60"/>
    </row>
    <row r="780" spans="2:21" ht="12.5">
      <c r="B780" s="24"/>
      <c r="C780" s="25"/>
      <c r="J780" s="26"/>
      <c r="U780" s="60"/>
    </row>
    <row r="781" spans="2:21" ht="12.5">
      <c r="B781" s="24"/>
      <c r="C781" s="25"/>
      <c r="J781" s="26"/>
      <c r="U781" s="60"/>
    </row>
    <row r="782" spans="2:21" ht="12.5">
      <c r="B782" s="24"/>
      <c r="C782" s="25"/>
      <c r="J782" s="26"/>
      <c r="U782" s="60"/>
    </row>
    <row r="783" spans="2:21" ht="12.5">
      <c r="B783" s="24"/>
      <c r="C783" s="25"/>
      <c r="J783" s="26"/>
      <c r="U783" s="60"/>
    </row>
    <row r="784" spans="2:21" ht="12.5">
      <c r="B784" s="24"/>
      <c r="C784" s="25"/>
      <c r="J784" s="26"/>
      <c r="U784" s="60"/>
    </row>
    <row r="785" spans="2:21" ht="12.5">
      <c r="B785" s="24"/>
      <c r="C785" s="25"/>
      <c r="J785" s="26"/>
      <c r="U785" s="60"/>
    </row>
    <row r="786" spans="2:21" ht="12.5">
      <c r="B786" s="24"/>
      <c r="C786" s="25"/>
      <c r="J786" s="26"/>
      <c r="U786" s="60"/>
    </row>
    <row r="787" spans="2:21" ht="12.5">
      <c r="B787" s="24"/>
      <c r="C787" s="25"/>
      <c r="J787" s="26"/>
      <c r="U787" s="60"/>
    </row>
    <row r="788" spans="2:21" ht="12.5">
      <c r="B788" s="24"/>
      <c r="C788" s="25"/>
      <c r="J788" s="26"/>
      <c r="U788" s="60"/>
    </row>
    <row r="789" spans="2:21" ht="12.5">
      <c r="B789" s="24"/>
      <c r="C789" s="25"/>
      <c r="J789" s="26"/>
      <c r="U789" s="60"/>
    </row>
    <row r="790" spans="2:21" ht="12.5">
      <c r="B790" s="24"/>
      <c r="C790" s="25"/>
      <c r="J790" s="26"/>
      <c r="U790" s="60"/>
    </row>
    <row r="791" spans="2:21" ht="12.5">
      <c r="B791" s="24"/>
      <c r="C791" s="25"/>
      <c r="J791" s="26"/>
      <c r="U791" s="60"/>
    </row>
    <row r="792" spans="2:21" ht="12.5">
      <c r="B792" s="24"/>
      <c r="C792" s="25"/>
      <c r="J792" s="26"/>
      <c r="U792" s="60"/>
    </row>
    <row r="793" spans="2:21" ht="12.5">
      <c r="B793" s="24"/>
      <c r="C793" s="25"/>
      <c r="J793" s="26"/>
      <c r="U793" s="60"/>
    </row>
    <row r="794" spans="2:21" ht="12.5">
      <c r="B794" s="24"/>
      <c r="C794" s="25"/>
      <c r="J794" s="26"/>
      <c r="U794" s="60"/>
    </row>
    <row r="795" spans="2:21" ht="12.5">
      <c r="B795" s="24"/>
      <c r="C795" s="25"/>
      <c r="J795" s="26"/>
      <c r="U795" s="60"/>
    </row>
    <row r="796" spans="2:21" ht="12.5">
      <c r="B796" s="24"/>
      <c r="C796" s="25"/>
      <c r="J796" s="26"/>
      <c r="U796" s="60"/>
    </row>
    <row r="797" spans="2:21" ht="12.5">
      <c r="B797" s="24"/>
      <c r="C797" s="25"/>
      <c r="J797" s="26"/>
      <c r="U797" s="60"/>
    </row>
    <row r="798" spans="2:21" ht="12.5">
      <c r="B798" s="24"/>
      <c r="C798" s="25"/>
      <c r="J798" s="26"/>
      <c r="U798" s="60"/>
    </row>
    <row r="799" spans="2:21" ht="12.5">
      <c r="B799" s="24"/>
      <c r="C799" s="25"/>
      <c r="J799" s="26"/>
      <c r="U799" s="60"/>
    </row>
    <row r="800" spans="2:21" ht="12.5">
      <c r="B800" s="24"/>
      <c r="C800" s="25"/>
      <c r="J800" s="26"/>
      <c r="U800" s="60"/>
    </row>
    <row r="801" spans="2:21" ht="12.5">
      <c r="B801" s="24"/>
      <c r="C801" s="25"/>
      <c r="J801" s="26"/>
      <c r="U801" s="60"/>
    </row>
    <row r="802" spans="2:21" ht="12.5">
      <c r="B802" s="24"/>
      <c r="C802" s="25"/>
      <c r="J802" s="26"/>
      <c r="U802" s="60"/>
    </row>
    <row r="803" spans="2:21" ht="12.5">
      <c r="B803" s="24"/>
      <c r="C803" s="25"/>
      <c r="J803" s="26"/>
      <c r="U803" s="60"/>
    </row>
    <row r="804" spans="2:21" ht="12.5">
      <c r="B804" s="24"/>
      <c r="C804" s="25"/>
      <c r="J804" s="26"/>
      <c r="U804" s="60"/>
    </row>
    <row r="805" spans="2:21" ht="12.5">
      <c r="B805" s="24"/>
      <c r="C805" s="25"/>
      <c r="J805" s="26"/>
      <c r="U805" s="60"/>
    </row>
    <row r="806" spans="2:21" ht="12.5">
      <c r="B806" s="24"/>
      <c r="C806" s="25"/>
      <c r="J806" s="26"/>
      <c r="U806" s="60"/>
    </row>
    <row r="807" spans="2:21" ht="12.5">
      <c r="B807" s="24"/>
      <c r="C807" s="25"/>
      <c r="J807" s="26"/>
      <c r="U807" s="60"/>
    </row>
    <row r="808" spans="2:21" ht="12.5">
      <c r="B808" s="24"/>
      <c r="C808" s="25"/>
      <c r="J808" s="26"/>
      <c r="U808" s="60"/>
    </row>
    <row r="809" spans="2:21" ht="12.5">
      <c r="B809" s="24"/>
      <c r="C809" s="25"/>
      <c r="J809" s="26"/>
      <c r="U809" s="60"/>
    </row>
    <row r="810" spans="2:21" ht="12.5">
      <c r="B810" s="24"/>
      <c r="C810" s="25"/>
      <c r="J810" s="26"/>
      <c r="U810" s="60"/>
    </row>
    <row r="811" spans="2:21" ht="12.5">
      <c r="B811" s="24"/>
      <c r="C811" s="25"/>
      <c r="J811" s="26"/>
      <c r="U811" s="60"/>
    </row>
    <row r="812" spans="2:21" ht="12.5">
      <c r="B812" s="24"/>
      <c r="C812" s="25"/>
      <c r="J812" s="26"/>
      <c r="U812" s="60"/>
    </row>
    <row r="813" spans="2:21" ht="12.5">
      <c r="B813" s="24"/>
      <c r="C813" s="25"/>
      <c r="J813" s="26"/>
      <c r="U813" s="60"/>
    </row>
    <row r="814" spans="2:21" ht="12.5">
      <c r="B814" s="24"/>
      <c r="C814" s="25"/>
      <c r="J814" s="26"/>
      <c r="U814" s="60"/>
    </row>
    <row r="815" spans="2:21" ht="12.5">
      <c r="B815" s="24"/>
      <c r="C815" s="25"/>
      <c r="J815" s="26"/>
      <c r="U815" s="60"/>
    </row>
    <row r="816" spans="2:21" ht="12.5">
      <c r="B816" s="24"/>
      <c r="C816" s="25"/>
      <c r="J816" s="26"/>
      <c r="U816" s="60"/>
    </row>
    <row r="817" spans="2:21" ht="12.5">
      <c r="B817" s="24"/>
      <c r="C817" s="25"/>
      <c r="J817" s="26"/>
      <c r="U817" s="60"/>
    </row>
    <row r="818" spans="2:21" ht="12.5">
      <c r="B818" s="24"/>
      <c r="C818" s="25"/>
      <c r="J818" s="26"/>
      <c r="U818" s="60"/>
    </row>
    <row r="819" spans="2:21" ht="12.5">
      <c r="B819" s="24"/>
      <c r="C819" s="25"/>
      <c r="J819" s="26"/>
      <c r="U819" s="60"/>
    </row>
    <row r="820" spans="2:21" ht="12.5">
      <c r="B820" s="24"/>
      <c r="C820" s="25"/>
      <c r="J820" s="26"/>
      <c r="U820" s="60"/>
    </row>
    <row r="821" spans="2:21" ht="12.5">
      <c r="B821" s="24"/>
      <c r="C821" s="25"/>
      <c r="J821" s="26"/>
      <c r="U821" s="60"/>
    </row>
    <row r="822" spans="2:21" ht="12.5">
      <c r="B822" s="24"/>
      <c r="C822" s="25"/>
      <c r="J822" s="26"/>
      <c r="U822" s="60"/>
    </row>
    <row r="823" spans="2:21" ht="12.5">
      <c r="B823" s="24"/>
      <c r="C823" s="25"/>
      <c r="J823" s="26"/>
      <c r="U823" s="60"/>
    </row>
    <row r="824" spans="2:21" ht="12.5">
      <c r="B824" s="24"/>
      <c r="C824" s="25"/>
      <c r="J824" s="26"/>
      <c r="U824" s="60"/>
    </row>
    <row r="825" spans="2:21" ht="12.5">
      <c r="B825" s="24"/>
      <c r="C825" s="25"/>
      <c r="J825" s="26"/>
      <c r="U825" s="60"/>
    </row>
    <row r="826" spans="2:21" ht="12.5">
      <c r="B826" s="24"/>
      <c r="C826" s="25"/>
      <c r="J826" s="26"/>
      <c r="U826" s="60"/>
    </row>
    <row r="827" spans="2:21" ht="12.5">
      <c r="B827" s="24"/>
      <c r="C827" s="25"/>
      <c r="J827" s="26"/>
      <c r="U827" s="60"/>
    </row>
    <row r="828" spans="2:21" ht="12.5">
      <c r="B828" s="24"/>
      <c r="C828" s="25"/>
      <c r="J828" s="26"/>
      <c r="U828" s="60"/>
    </row>
    <row r="829" spans="2:21" ht="12.5">
      <c r="B829" s="24"/>
      <c r="C829" s="25"/>
      <c r="J829" s="26"/>
      <c r="U829" s="60"/>
    </row>
    <row r="830" spans="2:21" ht="12.5">
      <c r="B830" s="24"/>
      <c r="C830" s="25"/>
      <c r="J830" s="26"/>
      <c r="U830" s="60"/>
    </row>
    <row r="831" spans="2:21" ht="12.5">
      <c r="B831" s="24"/>
      <c r="C831" s="25"/>
      <c r="J831" s="26"/>
      <c r="U831" s="60"/>
    </row>
    <row r="832" spans="2:21" ht="12.5">
      <c r="B832" s="24"/>
      <c r="C832" s="25"/>
      <c r="J832" s="26"/>
      <c r="U832" s="60"/>
    </row>
    <row r="833" spans="2:21" ht="12.5">
      <c r="B833" s="24"/>
      <c r="C833" s="25"/>
      <c r="J833" s="26"/>
      <c r="U833" s="60"/>
    </row>
    <row r="834" spans="2:21" ht="12.5">
      <c r="B834" s="24"/>
      <c r="C834" s="25"/>
      <c r="J834" s="26"/>
      <c r="U834" s="60"/>
    </row>
    <row r="835" spans="2:21" ht="12.5">
      <c r="B835" s="24"/>
      <c r="C835" s="25"/>
      <c r="J835" s="26"/>
      <c r="U835" s="60"/>
    </row>
    <row r="836" spans="2:21" ht="12.5">
      <c r="B836" s="24"/>
      <c r="C836" s="25"/>
      <c r="J836" s="26"/>
      <c r="U836" s="60"/>
    </row>
    <row r="837" spans="2:21" ht="12.5">
      <c r="B837" s="24"/>
      <c r="C837" s="25"/>
      <c r="J837" s="26"/>
      <c r="U837" s="60"/>
    </row>
    <row r="838" spans="2:21" ht="12.5">
      <c r="B838" s="24"/>
      <c r="C838" s="25"/>
      <c r="J838" s="26"/>
      <c r="U838" s="60"/>
    </row>
    <row r="839" spans="2:21" ht="12.5">
      <c r="B839" s="24"/>
      <c r="C839" s="25"/>
      <c r="J839" s="26"/>
      <c r="U839" s="60"/>
    </row>
    <row r="840" spans="2:21" ht="12.5">
      <c r="B840" s="24"/>
      <c r="C840" s="25"/>
      <c r="J840" s="26"/>
      <c r="U840" s="60"/>
    </row>
    <row r="841" spans="2:21" ht="12.5">
      <c r="B841" s="24"/>
      <c r="C841" s="25"/>
      <c r="J841" s="26"/>
      <c r="U841" s="60"/>
    </row>
    <row r="842" spans="2:21" ht="12.5">
      <c r="B842" s="24"/>
      <c r="C842" s="25"/>
      <c r="J842" s="26"/>
      <c r="U842" s="60"/>
    </row>
    <row r="843" spans="2:21" ht="12.5">
      <c r="B843" s="24"/>
      <c r="C843" s="25"/>
      <c r="J843" s="26"/>
      <c r="U843" s="60"/>
    </row>
    <row r="844" spans="2:21" ht="12.5">
      <c r="B844" s="24"/>
      <c r="C844" s="25"/>
      <c r="J844" s="26"/>
      <c r="U844" s="60"/>
    </row>
    <row r="845" spans="2:21" ht="12.5">
      <c r="B845" s="24"/>
      <c r="C845" s="25"/>
      <c r="J845" s="26"/>
      <c r="U845" s="60"/>
    </row>
    <row r="846" spans="2:21" ht="12.5">
      <c r="B846" s="24"/>
      <c r="C846" s="25"/>
      <c r="J846" s="26"/>
      <c r="U846" s="60"/>
    </row>
    <row r="847" spans="2:21" ht="12.5">
      <c r="B847" s="24"/>
      <c r="C847" s="25"/>
      <c r="J847" s="26"/>
      <c r="U847" s="60"/>
    </row>
    <row r="848" spans="2:21" ht="12.5">
      <c r="B848" s="24"/>
      <c r="C848" s="25"/>
      <c r="J848" s="26"/>
      <c r="U848" s="60"/>
    </row>
    <row r="849" spans="2:21" ht="12.5">
      <c r="B849" s="24"/>
      <c r="C849" s="25"/>
      <c r="J849" s="26"/>
      <c r="U849" s="60"/>
    </row>
    <row r="850" spans="2:21" ht="12.5">
      <c r="B850" s="24"/>
      <c r="C850" s="25"/>
      <c r="J850" s="26"/>
      <c r="U850" s="60"/>
    </row>
    <row r="851" spans="2:21" ht="12.5">
      <c r="B851" s="24"/>
      <c r="C851" s="25"/>
      <c r="J851" s="26"/>
      <c r="U851" s="60"/>
    </row>
    <row r="852" spans="2:21" ht="12.5">
      <c r="B852" s="24"/>
      <c r="C852" s="25"/>
      <c r="J852" s="26"/>
      <c r="U852" s="60"/>
    </row>
    <row r="853" spans="2:21" ht="12.5">
      <c r="B853" s="24"/>
      <c r="C853" s="25"/>
      <c r="J853" s="26"/>
      <c r="U853" s="60"/>
    </row>
    <row r="854" spans="2:21" ht="12.5">
      <c r="B854" s="24"/>
      <c r="C854" s="25"/>
      <c r="J854" s="26"/>
      <c r="U854" s="60"/>
    </row>
    <row r="855" spans="2:21" ht="12.5">
      <c r="B855" s="24"/>
      <c r="C855" s="25"/>
      <c r="J855" s="26"/>
      <c r="U855" s="60"/>
    </row>
    <row r="856" spans="2:21" ht="12.5">
      <c r="B856" s="24"/>
      <c r="C856" s="25"/>
      <c r="J856" s="26"/>
      <c r="U856" s="60"/>
    </row>
    <row r="857" spans="2:21" ht="12.5">
      <c r="B857" s="24"/>
      <c r="C857" s="25"/>
      <c r="J857" s="26"/>
      <c r="U857" s="60"/>
    </row>
    <row r="858" spans="2:21" ht="12.5">
      <c r="B858" s="24"/>
      <c r="C858" s="25"/>
      <c r="J858" s="26"/>
      <c r="U858" s="60"/>
    </row>
    <row r="859" spans="2:21" ht="12.5">
      <c r="B859" s="24"/>
      <c r="C859" s="25"/>
      <c r="J859" s="26"/>
      <c r="U859" s="60"/>
    </row>
    <row r="860" spans="2:21" ht="12.5">
      <c r="B860" s="24"/>
      <c r="C860" s="25"/>
      <c r="J860" s="26"/>
      <c r="U860" s="60"/>
    </row>
    <row r="861" spans="2:21" ht="12.5">
      <c r="B861" s="24"/>
      <c r="C861" s="25"/>
      <c r="J861" s="26"/>
      <c r="U861" s="60"/>
    </row>
    <row r="862" spans="2:21" ht="12.5">
      <c r="B862" s="24"/>
      <c r="C862" s="25"/>
      <c r="J862" s="26"/>
      <c r="U862" s="60"/>
    </row>
    <row r="863" spans="2:21" ht="12.5">
      <c r="B863" s="24"/>
      <c r="C863" s="25"/>
      <c r="J863" s="26"/>
      <c r="U863" s="60"/>
    </row>
    <row r="864" spans="2:21" ht="12.5">
      <c r="B864" s="24"/>
      <c r="C864" s="25"/>
      <c r="J864" s="26"/>
      <c r="U864" s="60"/>
    </row>
    <row r="865" spans="2:21" ht="12.5">
      <c r="B865" s="24"/>
      <c r="C865" s="25"/>
      <c r="J865" s="26"/>
      <c r="U865" s="60"/>
    </row>
    <row r="866" spans="2:21" ht="12.5">
      <c r="B866" s="24"/>
      <c r="C866" s="25"/>
      <c r="J866" s="26"/>
      <c r="U866" s="60"/>
    </row>
    <row r="867" spans="2:21" ht="12.5">
      <c r="B867" s="24"/>
      <c r="C867" s="25"/>
      <c r="J867" s="26"/>
      <c r="U867" s="60"/>
    </row>
    <row r="868" spans="2:21" ht="12.5">
      <c r="B868" s="24"/>
      <c r="C868" s="25"/>
      <c r="J868" s="26"/>
      <c r="U868" s="60"/>
    </row>
    <row r="869" spans="2:21" ht="12.5">
      <c r="B869" s="24"/>
      <c r="C869" s="25"/>
      <c r="J869" s="26"/>
      <c r="U869" s="60"/>
    </row>
    <row r="870" spans="2:21" ht="12.5">
      <c r="B870" s="24"/>
      <c r="C870" s="25"/>
      <c r="J870" s="26"/>
      <c r="U870" s="60"/>
    </row>
    <row r="871" spans="2:21" ht="12.5">
      <c r="B871" s="24"/>
      <c r="C871" s="25"/>
      <c r="J871" s="26"/>
      <c r="U871" s="60"/>
    </row>
    <row r="872" spans="2:21" ht="12.5">
      <c r="B872" s="24"/>
      <c r="C872" s="25"/>
      <c r="J872" s="26"/>
      <c r="U872" s="60"/>
    </row>
    <row r="873" spans="2:21" ht="12.5">
      <c r="B873" s="24"/>
      <c r="C873" s="25"/>
      <c r="J873" s="26"/>
      <c r="U873" s="60"/>
    </row>
    <row r="874" spans="2:21" ht="12.5">
      <c r="B874" s="24"/>
      <c r="C874" s="25"/>
      <c r="J874" s="26"/>
      <c r="U874" s="60"/>
    </row>
    <row r="875" spans="2:21" ht="12.5">
      <c r="B875" s="24"/>
      <c r="C875" s="25"/>
      <c r="J875" s="26"/>
      <c r="U875" s="60"/>
    </row>
    <row r="876" spans="2:21" ht="12.5">
      <c r="B876" s="24"/>
      <c r="C876" s="25"/>
      <c r="J876" s="26"/>
      <c r="U876" s="60"/>
    </row>
    <row r="877" spans="2:21" ht="12.5">
      <c r="B877" s="24"/>
      <c r="C877" s="25"/>
      <c r="J877" s="26"/>
      <c r="U877" s="60"/>
    </row>
    <row r="878" spans="2:21" ht="12.5">
      <c r="B878" s="24"/>
      <c r="C878" s="25"/>
      <c r="J878" s="26"/>
      <c r="U878" s="60"/>
    </row>
    <row r="879" spans="2:21" ht="12.5">
      <c r="B879" s="24"/>
      <c r="C879" s="25"/>
      <c r="J879" s="26"/>
      <c r="U879" s="60"/>
    </row>
    <row r="880" spans="2:21" ht="12.5">
      <c r="B880" s="24"/>
      <c r="C880" s="25"/>
      <c r="J880" s="26"/>
      <c r="U880" s="60"/>
    </row>
    <row r="881" spans="2:21" ht="12.5">
      <c r="B881" s="24"/>
      <c r="C881" s="25"/>
      <c r="J881" s="26"/>
      <c r="U881" s="60"/>
    </row>
    <row r="882" spans="2:21" ht="12.5">
      <c r="B882" s="24"/>
      <c r="C882" s="25"/>
      <c r="J882" s="26"/>
      <c r="U882" s="60"/>
    </row>
    <row r="883" spans="2:21" ht="12.5">
      <c r="B883" s="24"/>
      <c r="C883" s="25"/>
      <c r="J883" s="26"/>
      <c r="U883" s="60"/>
    </row>
    <row r="884" spans="2:21" ht="12.5">
      <c r="B884" s="24"/>
      <c r="C884" s="25"/>
      <c r="J884" s="26"/>
      <c r="U884" s="60"/>
    </row>
    <row r="885" spans="2:21" ht="12.5">
      <c r="B885" s="24"/>
      <c r="C885" s="25"/>
      <c r="J885" s="26"/>
      <c r="U885" s="60"/>
    </row>
    <row r="886" spans="2:21" ht="12.5">
      <c r="B886" s="24"/>
      <c r="C886" s="25"/>
      <c r="J886" s="26"/>
      <c r="U886" s="60"/>
    </row>
    <row r="887" spans="2:21" ht="12.5">
      <c r="B887" s="24"/>
      <c r="C887" s="25"/>
      <c r="J887" s="26"/>
      <c r="U887" s="60"/>
    </row>
    <row r="888" spans="2:21" ht="12.5">
      <c r="B888" s="24"/>
      <c r="C888" s="25"/>
      <c r="J888" s="26"/>
      <c r="U888" s="60"/>
    </row>
    <row r="889" spans="2:21" ht="12.5">
      <c r="B889" s="24"/>
      <c r="C889" s="25"/>
      <c r="J889" s="26"/>
      <c r="U889" s="60"/>
    </row>
    <row r="890" spans="2:21" ht="12.5">
      <c r="B890" s="24"/>
      <c r="C890" s="25"/>
      <c r="J890" s="26"/>
      <c r="U890" s="60"/>
    </row>
    <row r="891" spans="2:21" ht="12.5">
      <c r="B891" s="24"/>
      <c r="C891" s="25"/>
      <c r="J891" s="26"/>
      <c r="U891" s="60"/>
    </row>
    <row r="892" spans="2:21" ht="12.5">
      <c r="B892" s="24"/>
      <c r="C892" s="25"/>
      <c r="J892" s="26"/>
      <c r="U892" s="60"/>
    </row>
    <row r="893" spans="2:21" ht="12.5">
      <c r="B893" s="24"/>
      <c r="C893" s="25"/>
      <c r="J893" s="26"/>
      <c r="U893" s="60"/>
    </row>
    <row r="894" spans="2:21" ht="12.5">
      <c r="B894" s="24"/>
      <c r="C894" s="25"/>
      <c r="J894" s="26"/>
      <c r="U894" s="60"/>
    </row>
    <row r="895" spans="2:21" ht="12.5">
      <c r="B895" s="24"/>
      <c r="C895" s="25"/>
      <c r="J895" s="26"/>
      <c r="U895" s="60"/>
    </row>
    <row r="896" spans="2:21" ht="12.5">
      <c r="B896" s="24"/>
      <c r="C896" s="25"/>
      <c r="J896" s="26"/>
      <c r="U896" s="60"/>
    </row>
    <row r="897" spans="2:21" ht="12.5">
      <c r="B897" s="24"/>
      <c r="C897" s="25"/>
      <c r="J897" s="26"/>
      <c r="U897" s="60"/>
    </row>
    <row r="898" spans="2:21" ht="12.5">
      <c r="B898" s="24"/>
      <c r="C898" s="25"/>
      <c r="J898" s="26"/>
      <c r="U898" s="60"/>
    </row>
    <row r="899" spans="2:21" ht="12.5">
      <c r="B899" s="24"/>
      <c r="C899" s="25"/>
      <c r="J899" s="26"/>
      <c r="U899" s="60"/>
    </row>
    <row r="900" spans="2:21" ht="12.5">
      <c r="B900" s="24"/>
      <c r="C900" s="25"/>
      <c r="J900" s="26"/>
      <c r="U900" s="60"/>
    </row>
    <row r="901" spans="2:21" ht="12.5">
      <c r="B901" s="24"/>
      <c r="C901" s="25"/>
      <c r="J901" s="26"/>
      <c r="U901" s="60"/>
    </row>
    <row r="902" spans="2:21" ht="12.5">
      <c r="B902" s="24"/>
      <c r="C902" s="25"/>
      <c r="J902" s="26"/>
      <c r="U902" s="60"/>
    </row>
    <row r="903" spans="2:21" ht="12.5">
      <c r="B903" s="24"/>
      <c r="C903" s="25"/>
      <c r="J903" s="26"/>
      <c r="U903" s="60"/>
    </row>
    <row r="904" spans="2:21" ht="12.5">
      <c r="B904" s="24"/>
      <c r="C904" s="25"/>
      <c r="J904" s="26"/>
      <c r="U904" s="60"/>
    </row>
    <row r="905" spans="2:21" ht="12.5">
      <c r="B905" s="24"/>
      <c r="C905" s="25"/>
      <c r="J905" s="26"/>
      <c r="U905" s="60"/>
    </row>
    <row r="906" spans="2:21" ht="12.5">
      <c r="B906" s="24"/>
      <c r="C906" s="25"/>
      <c r="J906" s="26"/>
      <c r="U906" s="60"/>
    </row>
    <row r="907" spans="2:21" ht="12.5">
      <c r="B907" s="24"/>
      <c r="C907" s="25"/>
      <c r="J907" s="26"/>
      <c r="U907" s="60"/>
    </row>
    <row r="908" spans="2:21" ht="12.5">
      <c r="B908" s="24"/>
      <c r="C908" s="25"/>
      <c r="J908" s="26"/>
      <c r="U908" s="60"/>
    </row>
    <row r="909" spans="2:21" ht="12.5">
      <c r="B909" s="24"/>
      <c r="C909" s="25"/>
      <c r="J909" s="26"/>
      <c r="U909" s="60"/>
    </row>
    <row r="910" spans="2:21" ht="12.5">
      <c r="B910" s="24"/>
      <c r="C910" s="25"/>
      <c r="J910" s="26"/>
      <c r="U910" s="60"/>
    </row>
    <row r="911" spans="2:21" ht="12.5">
      <c r="B911" s="24"/>
      <c r="C911" s="25"/>
      <c r="J911" s="26"/>
      <c r="U911" s="60"/>
    </row>
    <row r="912" spans="2:21" ht="12.5">
      <c r="B912" s="24"/>
      <c r="C912" s="25"/>
      <c r="J912" s="26"/>
      <c r="U912" s="60"/>
    </row>
    <row r="913" spans="2:21" ht="12.5">
      <c r="B913" s="24"/>
      <c r="C913" s="25"/>
      <c r="J913" s="26"/>
      <c r="U913" s="60"/>
    </row>
    <row r="914" spans="2:21" ht="12.5">
      <c r="B914" s="24"/>
      <c r="C914" s="25"/>
      <c r="J914" s="26"/>
      <c r="U914" s="60"/>
    </row>
    <row r="915" spans="2:21" ht="12.5">
      <c r="B915" s="24"/>
      <c r="C915" s="25"/>
      <c r="J915" s="26"/>
      <c r="U915" s="60"/>
    </row>
    <row r="916" spans="2:21" ht="12.5">
      <c r="B916" s="24"/>
      <c r="C916" s="25"/>
      <c r="J916" s="26"/>
      <c r="U916" s="60"/>
    </row>
    <row r="917" spans="2:21" ht="12.5">
      <c r="B917" s="24"/>
      <c r="C917" s="25"/>
      <c r="J917" s="26"/>
      <c r="U917" s="60"/>
    </row>
    <row r="918" spans="2:21" ht="12.5">
      <c r="B918" s="24"/>
      <c r="C918" s="25"/>
      <c r="J918" s="26"/>
      <c r="U918" s="60"/>
    </row>
    <row r="919" spans="2:21" ht="12.5">
      <c r="B919" s="24"/>
      <c r="C919" s="25"/>
      <c r="J919" s="26"/>
      <c r="U919" s="60"/>
    </row>
    <row r="920" spans="2:21" ht="12.5">
      <c r="B920" s="24"/>
      <c r="C920" s="25"/>
      <c r="J920" s="26"/>
      <c r="U920" s="60"/>
    </row>
    <row r="921" spans="2:21" ht="12.5">
      <c r="B921" s="24"/>
      <c r="C921" s="25"/>
      <c r="J921" s="26"/>
      <c r="U921" s="60"/>
    </row>
    <row r="922" spans="2:21" ht="12.5">
      <c r="B922" s="24"/>
      <c r="C922" s="25"/>
      <c r="J922" s="26"/>
      <c r="U922" s="60"/>
    </row>
    <row r="923" spans="2:21" ht="12.5">
      <c r="B923" s="24"/>
      <c r="C923" s="25"/>
      <c r="J923" s="26"/>
      <c r="U923" s="60"/>
    </row>
    <row r="924" spans="2:21" ht="12.5">
      <c r="B924" s="24"/>
      <c r="C924" s="25"/>
      <c r="J924" s="26"/>
      <c r="U924" s="60"/>
    </row>
    <row r="925" spans="2:21" ht="12.5">
      <c r="B925" s="24"/>
      <c r="C925" s="25"/>
      <c r="J925" s="26"/>
      <c r="U925" s="60"/>
    </row>
    <row r="926" spans="2:21" ht="12.5">
      <c r="B926" s="24"/>
      <c r="C926" s="25"/>
      <c r="J926" s="26"/>
      <c r="U926" s="60"/>
    </row>
    <row r="927" spans="2:21" ht="12.5">
      <c r="B927" s="24"/>
      <c r="C927" s="25"/>
      <c r="J927" s="26"/>
      <c r="U927" s="60"/>
    </row>
    <row r="928" spans="2:21" ht="12.5">
      <c r="B928" s="24"/>
      <c r="C928" s="25"/>
      <c r="J928" s="26"/>
      <c r="U928" s="60"/>
    </row>
    <row r="929" spans="2:21" ht="12.5">
      <c r="B929" s="24"/>
      <c r="C929" s="25"/>
      <c r="J929" s="26"/>
      <c r="U929" s="60"/>
    </row>
    <row r="930" spans="2:21" ht="12.5">
      <c r="B930" s="24"/>
      <c r="C930" s="25"/>
      <c r="J930" s="26"/>
      <c r="U930" s="60"/>
    </row>
    <row r="931" spans="2:21" ht="12.5">
      <c r="B931" s="24"/>
      <c r="C931" s="25"/>
      <c r="J931" s="26"/>
      <c r="U931" s="60"/>
    </row>
    <row r="932" spans="2:21" ht="12.5">
      <c r="B932" s="24"/>
      <c r="C932" s="25"/>
      <c r="J932" s="26"/>
      <c r="U932" s="60"/>
    </row>
    <row r="933" spans="2:21" ht="12.5">
      <c r="B933" s="24"/>
      <c r="C933" s="25"/>
      <c r="J933" s="26"/>
      <c r="U933" s="60"/>
    </row>
    <row r="934" spans="2:21" ht="12.5">
      <c r="B934" s="24"/>
      <c r="C934" s="25"/>
      <c r="J934" s="26"/>
      <c r="U934" s="60"/>
    </row>
    <row r="935" spans="2:21" ht="12.5">
      <c r="B935" s="24"/>
      <c r="C935" s="25"/>
      <c r="J935" s="26"/>
      <c r="U935" s="60"/>
    </row>
    <row r="936" spans="2:21" ht="12.5">
      <c r="B936" s="24"/>
      <c r="C936" s="25"/>
      <c r="J936" s="26"/>
      <c r="U936" s="60"/>
    </row>
    <row r="937" spans="2:21" ht="12.5">
      <c r="B937" s="24"/>
      <c r="C937" s="25"/>
      <c r="J937" s="26"/>
      <c r="U937" s="60"/>
    </row>
    <row r="938" spans="2:21" ht="12.5">
      <c r="B938" s="24"/>
      <c r="C938" s="25"/>
      <c r="J938" s="26"/>
      <c r="U938" s="60"/>
    </row>
    <row r="939" spans="2:21" ht="12.5">
      <c r="B939" s="24"/>
      <c r="C939" s="25"/>
      <c r="J939" s="26"/>
      <c r="U939" s="60"/>
    </row>
    <row r="940" spans="2:21" ht="12.5">
      <c r="B940" s="24"/>
      <c r="C940" s="25"/>
      <c r="J940" s="26"/>
      <c r="U940" s="60"/>
    </row>
    <row r="941" spans="2:21" ht="12.5">
      <c r="B941" s="24"/>
      <c r="C941" s="25"/>
      <c r="J941" s="26"/>
      <c r="U941" s="60"/>
    </row>
    <row r="942" spans="2:21" ht="12.5">
      <c r="B942" s="24"/>
      <c r="C942" s="25"/>
      <c r="J942" s="26"/>
      <c r="U942" s="60"/>
    </row>
    <row r="943" spans="2:21" ht="12.5">
      <c r="B943" s="24"/>
      <c r="C943" s="25"/>
      <c r="J943" s="26"/>
      <c r="U943" s="60"/>
    </row>
    <row r="944" spans="2:21" ht="12.5">
      <c r="B944" s="24"/>
      <c r="C944" s="25"/>
      <c r="J944" s="26"/>
      <c r="U944" s="60"/>
    </row>
    <row r="945" spans="2:21" ht="12.5">
      <c r="B945" s="24"/>
      <c r="C945" s="25"/>
      <c r="J945" s="26"/>
      <c r="U945" s="60"/>
    </row>
    <row r="946" spans="2:21" ht="12.5">
      <c r="B946" s="24"/>
      <c r="C946" s="25"/>
      <c r="J946" s="26"/>
      <c r="U946" s="60"/>
    </row>
    <row r="947" spans="2:21" ht="12.5">
      <c r="B947" s="24"/>
      <c r="C947" s="25"/>
      <c r="J947" s="26"/>
      <c r="U947" s="60"/>
    </row>
    <row r="948" spans="2:21" ht="12.5">
      <c r="B948" s="24"/>
      <c r="C948" s="25"/>
      <c r="J948" s="26"/>
      <c r="U948" s="60"/>
    </row>
    <row r="949" spans="2:21" ht="12.5">
      <c r="B949" s="24"/>
      <c r="C949" s="25"/>
      <c r="J949" s="26"/>
      <c r="U949" s="60"/>
    </row>
    <row r="950" spans="2:21" ht="12.5">
      <c r="B950" s="24"/>
      <c r="C950" s="25"/>
      <c r="J950" s="26"/>
      <c r="U950" s="60"/>
    </row>
    <row r="951" spans="2:21" ht="12.5">
      <c r="B951" s="24"/>
      <c r="C951" s="25"/>
      <c r="J951" s="26"/>
      <c r="U951" s="60"/>
    </row>
    <row r="952" spans="2:21" ht="12.5">
      <c r="B952" s="24"/>
      <c r="C952" s="25"/>
      <c r="J952" s="26"/>
      <c r="U952" s="60"/>
    </row>
    <row r="953" spans="2:21" ht="12.5">
      <c r="B953" s="24"/>
      <c r="C953" s="25"/>
      <c r="J953" s="26"/>
      <c r="U953" s="60"/>
    </row>
    <row r="954" spans="2:21" ht="12.5">
      <c r="B954" s="24"/>
      <c r="C954" s="25"/>
      <c r="J954" s="26"/>
      <c r="U954" s="60"/>
    </row>
    <row r="955" spans="2:21" ht="12.5">
      <c r="B955" s="24"/>
      <c r="C955" s="25"/>
      <c r="J955" s="26"/>
      <c r="U955" s="60"/>
    </row>
    <row r="956" spans="2:21" ht="12.5">
      <c r="B956" s="24"/>
      <c r="C956" s="25"/>
      <c r="J956" s="26"/>
      <c r="U956" s="60"/>
    </row>
    <row r="957" spans="2:21" ht="12.5">
      <c r="B957" s="24"/>
      <c r="C957" s="25"/>
      <c r="J957" s="26"/>
      <c r="U957" s="60"/>
    </row>
    <row r="958" spans="2:21" ht="12.5">
      <c r="B958" s="24"/>
      <c r="C958" s="25"/>
      <c r="J958" s="26"/>
      <c r="U958" s="60"/>
    </row>
    <row r="959" spans="2:21" ht="12.5">
      <c r="B959" s="24"/>
      <c r="C959" s="25"/>
      <c r="J959" s="26"/>
      <c r="U959" s="60"/>
    </row>
    <row r="960" spans="2:21" ht="12.5">
      <c r="B960" s="24"/>
      <c r="C960" s="25"/>
      <c r="J960" s="26"/>
      <c r="U960" s="60"/>
    </row>
    <row r="961" spans="2:21" ht="12.5">
      <c r="B961" s="24"/>
      <c r="C961" s="25"/>
      <c r="J961" s="26"/>
      <c r="U961" s="60"/>
    </row>
    <row r="962" spans="2:21" ht="12.5">
      <c r="B962" s="24"/>
      <c r="C962" s="25"/>
      <c r="J962" s="26"/>
      <c r="U962" s="60"/>
    </row>
    <row r="963" spans="2:21" ht="12.5">
      <c r="B963" s="24"/>
      <c r="C963" s="25"/>
      <c r="J963" s="26"/>
      <c r="U963" s="60"/>
    </row>
    <row r="964" spans="2:21" ht="12.5">
      <c r="B964" s="24"/>
      <c r="C964" s="25"/>
      <c r="J964" s="26"/>
      <c r="U964" s="60"/>
    </row>
    <row r="965" spans="2:21" ht="12.5">
      <c r="B965" s="24"/>
      <c r="C965" s="25"/>
      <c r="J965" s="26"/>
      <c r="U965" s="60"/>
    </row>
    <row r="966" spans="2:21" ht="12.5">
      <c r="B966" s="24"/>
      <c r="C966" s="25"/>
      <c r="J966" s="26"/>
      <c r="U966" s="60"/>
    </row>
    <row r="967" spans="2:21" ht="12.5">
      <c r="B967" s="24"/>
      <c r="C967" s="25"/>
      <c r="J967" s="26"/>
      <c r="U967" s="60"/>
    </row>
    <row r="968" spans="2:21" ht="12.5">
      <c r="B968" s="24"/>
      <c r="C968" s="25"/>
      <c r="J968" s="26"/>
      <c r="U968" s="60"/>
    </row>
    <row r="969" spans="2:21" ht="12.5">
      <c r="B969" s="24"/>
      <c r="C969" s="25"/>
      <c r="J969" s="26"/>
      <c r="U969" s="60"/>
    </row>
    <row r="970" spans="2:21" ht="12.5">
      <c r="B970" s="24"/>
      <c r="C970" s="25"/>
      <c r="J970" s="26"/>
      <c r="U970" s="60"/>
    </row>
    <row r="971" spans="2:21" ht="12.5">
      <c r="B971" s="24"/>
      <c r="C971" s="25"/>
      <c r="J971" s="26"/>
      <c r="U971" s="60"/>
    </row>
    <row r="972" spans="2:21" ht="12.5">
      <c r="B972" s="24"/>
      <c r="C972" s="25"/>
      <c r="J972" s="26"/>
      <c r="U972" s="60"/>
    </row>
    <row r="973" spans="2:21" ht="12.5">
      <c r="B973" s="24"/>
      <c r="C973" s="25"/>
      <c r="J973" s="26"/>
      <c r="U973" s="60"/>
    </row>
    <row r="974" spans="2:21" ht="12.5">
      <c r="B974" s="24"/>
      <c r="C974" s="25"/>
      <c r="J974" s="26"/>
      <c r="U974" s="60"/>
    </row>
    <row r="975" spans="2:21" ht="12.5">
      <c r="B975" s="24"/>
      <c r="C975" s="25"/>
      <c r="J975" s="26"/>
      <c r="U975" s="60"/>
    </row>
    <row r="976" spans="2:21" ht="12.5">
      <c r="B976" s="24"/>
      <c r="C976" s="25"/>
      <c r="J976" s="26"/>
      <c r="U976" s="60"/>
    </row>
    <row r="977" spans="2:21" ht="12.5">
      <c r="B977" s="24"/>
      <c r="C977" s="25"/>
      <c r="J977" s="26"/>
      <c r="U977" s="60"/>
    </row>
    <row r="978" spans="2:21" ht="12.5">
      <c r="B978" s="24"/>
      <c r="C978" s="25"/>
      <c r="J978" s="26"/>
      <c r="U978" s="60"/>
    </row>
    <row r="979" spans="2:21" ht="12.5">
      <c r="B979" s="24"/>
      <c r="C979" s="25"/>
      <c r="J979" s="26"/>
      <c r="U979" s="60"/>
    </row>
    <row r="980" spans="2:21" ht="12.5">
      <c r="B980" s="24"/>
      <c r="C980" s="25"/>
      <c r="J980" s="26"/>
      <c r="U980" s="60"/>
    </row>
    <row r="981" spans="2:21" ht="12.5">
      <c r="B981" s="24"/>
      <c r="C981" s="25"/>
      <c r="J981" s="26"/>
      <c r="U981" s="60"/>
    </row>
    <row r="982" spans="2:21" ht="12.5">
      <c r="B982" s="24"/>
      <c r="C982" s="25"/>
      <c r="J982" s="26"/>
      <c r="U982" s="60"/>
    </row>
    <row r="983" spans="2:21" ht="12.5">
      <c r="B983" s="24"/>
      <c r="C983" s="25"/>
      <c r="J983" s="26"/>
      <c r="U983" s="60"/>
    </row>
    <row r="984" spans="2:21" ht="12.5">
      <c r="B984" s="24"/>
      <c r="C984" s="25"/>
      <c r="J984" s="26"/>
      <c r="U984" s="60"/>
    </row>
    <row r="985" spans="2:21" ht="12.5">
      <c r="B985" s="24"/>
      <c r="C985" s="25"/>
      <c r="J985" s="26"/>
      <c r="U985" s="60"/>
    </row>
    <row r="986" spans="2:21" ht="12.5">
      <c r="B986" s="24"/>
      <c r="C986" s="25"/>
      <c r="J986" s="26"/>
      <c r="U986" s="60"/>
    </row>
    <row r="987" spans="2:21" ht="12.5">
      <c r="B987" s="24"/>
      <c r="C987" s="25"/>
      <c r="J987" s="26"/>
      <c r="U987" s="60"/>
    </row>
    <row r="988" spans="2:21" ht="12.5">
      <c r="B988" s="24"/>
      <c r="C988" s="25"/>
      <c r="J988" s="26"/>
      <c r="U988" s="60"/>
    </row>
    <row r="989" spans="2:21" ht="12.5">
      <c r="B989" s="24"/>
      <c r="C989" s="25"/>
      <c r="J989" s="26"/>
      <c r="U989" s="60"/>
    </row>
    <row r="990" spans="2:21" ht="12.5">
      <c r="B990" s="24"/>
      <c r="C990" s="25"/>
      <c r="J990" s="26"/>
      <c r="U990" s="60"/>
    </row>
    <row r="991" spans="2:21" ht="12.5">
      <c r="B991" s="24"/>
      <c r="C991" s="25"/>
      <c r="J991" s="26"/>
      <c r="U991" s="60"/>
    </row>
    <row r="992" spans="2:21" ht="12.5">
      <c r="B992" s="24"/>
      <c r="C992" s="25"/>
      <c r="J992" s="26"/>
      <c r="U992" s="60"/>
    </row>
    <row r="993" spans="2:21" ht="12.5">
      <c r="B993" s="24"/>
      <c r="C993" s="25"/>
      <c r="J993" s="26"/>
      <c r="U993" s="60"/>
    </row>
    <row r="994" spans="2:21" ht="12.5">
      <c r="B994" s="24"/>
      <c r="C994" s="25"/>
      <c r="J994" s="26"/>
      <c r="U994" s="60"/>
    </row>
    <row r="995" spans="2:21" ht="12.5">
      <c r="B995" s="24"/>
      <c r="C995" s="25"/>
      <c r="J995" s="26"/>
      <c r="U995" s="60"/>
    </row>
    <row r="996" spans="2:21" ht="12.5">
      <c r="B996" s="24"/>
      <c r="C996" s="25"/>
      <c r="J996" s="26"/>
      <c r="U996" s="60"/>
    </row>
    <row r="997" spans="2:21" ht="12.5">
      <c r="B997" s="24"/>
      <c r="C997" s="25"/>
      <c r="J997" s="26"/>
      <c r="U997" s="60"/>
    </row>
    <row r="998" spans="2:21" ht="12.5">
      <c r="B998" s="24"/>
      <c r="C998" s="25"/>
      <c r="J998" s="26"/>
      <c r="U998" s="60"/>
    </row>
    <row r="999" spans="2:21" ht="12.5">
      <c r="B999" s="24"/>
      <c r="C999" s="25"/>
      <c r="J999" s="26"/>
      <c r="U999" s="60"/>
    </row>
    <row r="1000" spans="2:21" ht="12.5">
      <c r="B1000" s="24"/>
      <c r="C1000" s="25"/>
      <c r="J1000" s="26"/>
      <c r="U1000" s="60"/>
    </row>
    <row r="1001" spans="2:21" ht="12.5">
      <c r="B1001" s="24"/>
      <c r="C1001" s="25"/>
      <c r="J1001" s="26"/>
      <c r="U1001" s="60"/>
    </row>
    <row r="1002" spans="2:21" ht="12.5">
      <c r="B1002" s="24"/>
      <c r="C1002" s="25"/>
      <c r="J1002" s="26"/>
      <c r="U1002" s="60"/>
    </row>
    <row r="1003" spans="2:21" ht="12.5">
      <c r="B1003" s="24"/>
      <c r="C1003" s="25"/>
      <c r="J1003" s="26"/>
      <c r="U1003" s="60"/>
    </row>
    <row r="1004" spans="2:21" ht="12.5">
      <c r="B1004" s="24"/>
      <c r="C1004" s="25"/>
      <c r="J1004" s="26"/>
      <c r="U1004" s="60"/>
    </row>
    <row r="1005" spans="2:21" ht="12.5">
      <c r="B1005" s="24"/>
      <c r="C1005" s="25"/>
      <c r="J1005" s="26"/>
      <c r="U1005" s="60"/>
    </row>
    <row r="1006" spans="2:21" ht="12.5">
      <c r="B1006" s="24"/>
      <c r="C1006" s="25"/>
      <c r="J1006" s="26"/>
      <c r="U1006" s="60"/>
    </row>
    <row r="1007" spans="2:21" ht="12.5">
      <c r="B1007" s="24"/>
      <c r="C1007" s="25"/>
      <c r="J1007" s="26"/>
      <c r="U1007" s="60"/>
    </row>
    <row r="1008" spans="2:21" ht="12.5">
      <c r="B1008" s="24"/>
      <c r="C1008" s="25"/>
      <c r="J1008" s="26"/>
      <c r="U1008" s="60"/>
    </row>
    <row r="1009" spans="2:21" ht="12.5">
      <c r="B1009" s="24"/>
      <c r="C1009" s="25"/>
      <c r="J1009" s="26"/>
      <c r="U1009" s="60"/>
    </row>
    <row r="1010" spans="2:21" ht="12.5">
      <c r="B1010" s="24"/>
      <c r="C1010" s="25"/>
      <c r="J1010" s="26"/>
      <c r="U1010" s="60"/>
    </row>
    <row r="1011" spans="2:21" ht="12.5">
      <c r="B1011" s="24"/>
      <c r="C1011" s="25"/>
      <c r="J1011" s="26"/>
      <c r="U1011" s="60"/>
    </row>
    <row r="1012" spans="2:21" ht="12.5">
      <c r="B1012" s="24"/>
      <c r="C1012" s="25"/>
      <c r="J1012" s="26"/>
      <c r="U1012" s="60"/>
    </row>
    <row r="1013" spans="2:21" ht="12.5">
      <c r="B1013" s="24"/>
      <c r="C1013" s="25"/>
      <c r="J1013" s="26"/>
      <c r="U1013" s="60"/>
    </row>
    <row r="1014" spans="2:21" ht="12.5">
      <c r="B1014" s="24"/>
      <c r="C1014" s="25"/>
      <c r="J1014" s="26"/>
      <c r="U1014" s="60"/>
    </row>
    <row r="1015" spans="2:21" ht="12.5">
      <c r="B1015" s="24"/>
      <c r="C1015" s="25"/>
      <c r="J1015" s="26"/>
      <c r="U1015" s="60"/>
    </row>
    <row r="1016" spans="2:21" ht="12.5">
      <c r="B1016" s="24"/>
      <c r="C1016" s="25"/>
      <c r="J1016" s="26"/>
      <c r="U1016" s="60"/>
    </row>
    <row r="1017" spans="2:21" ht="12.5">
      <c r="B1017" s="24"/>
      <c r="C1017" s="25"/>
      <c r="J1017" s="26"/>
      <c r="U1017" s="60"/>
    </row>
    <row r="1018" spans="2:21" ht="12.5">
      <c r="B1018" s="24"/>
      <c r="C1018" s="25"/>
      <c r="J1018" s="26"/>
      <c r="U1018" s="60"/>
    </row>
    <row r="1019" spans="2:21" ht="12.5">
      <c r="B1019" s="24"/>
      <c r="C1019" s="25"/>
      <c r="J1019" s="26"/>
      <c r="U1019" s="60"/>
    </row>
    <row r="1020" spans="2:21" ht="12.5">
      <c r="B1020" s="24"/>
      <c r="C1020" s="25"/>
      <c r="J1020" s="26"/>
      <c r="U1020" s="60"/>
    </row>
    <row r="1021" spans="2:21" ht="12.5">
      <c r="B1021" s="24"/>
      <c r="C1021" s="25"/>
      <c r="J1021" s="26"/>
      <c r="U1021" s="60"/>
    </row>
    <row r="1022" spans="2:21" ht="12.5">
      <c r="B1022" s="24"/>
      <c r="C1022" s="25"/>
      <c r="J1022" s="26"/>
      <c r="U1022" s="60"/>
    </row>
    <row r="1023" spans="2:21" ht="12.5">
      <c r="B1023" s="24"/>
      <c r="C1023" s="25"/>
      <c r="J1023" s="26"/>
      <c r="U1023" s="60"/>
    </row>
    <row r="1024" spans="2:21" ht="12.5">
      <c r="B1024" s="24"/>
      <c r="C1024" s="25"/>
      <c r="J1024" s="26"/>
      <c r="U1024" s="60"/>
    </row>
    <row r="1025" spans="2:21" ht="12.5">
      <c r="B1025" s="24"/>
      <c r="C1025" s="25"/>
      <c r="J1025" s="26"/>
      <c r="U1025" s="60"/>
    </row>
    <row r="1026" spans="2:21" ht="12.5">
      <c r="B1026" s="24"/>
      <c r="C1026" s="25"/>
      <c r="J1026" s="26"/>
      <c r="U1026" s="60"/>
    </row>
    <row r="1027" spans="2:21" ht="12.5">
      <c r="B1027" s="24"/>
      <c r="C1027" s="25"/>
      <c r="J1027" s="26"/>
      <c r="U1027" s="60"/>
    </row>
    <row r="1028" spans="2:21" ht="12.5">
      <c r="B1028" s="24"/>
      <c r="C1028" s="25"/>
      <c r="J1028" s="26"/>
      <c r="U1028" s="60"/>
    </row>
    <row r="1029" spans="2:21" ht="12.5">
      <c r="B1029" s="24"/>
      <c r="C1029" s="25"/>
      <c r="J1029" s="26"/>
      <c r="U1029" s="60"/>
    </row>
    <row r="1030" spans="2:21" ht="12.5">
      <c r="B1030" s="24"/>
      <c r="C1030" s="25"/>
      <c r="J1030" s="26"/>
      <c r="U1030" s="60"/>
    </row>
    <row r="1031" spans="2:21" ht="12.5">
      <c r="B1031" s="24"/>
      <c r="C1031" s="25"/>
      <c r="J1031" s="26"/>
      <c r="U1031" s="60"/>
    </row>
    <row r="1032" spans="2:21" ht="12.5">
      <c r="B1032" s="24"/>
      <c r="C1032" s="25"/>
      <c r="J1032" s="26"/>
      <c r="U1032" s="60"/>
    </row>
    <row r="1033" spans="2:21" ht="12.5">
      <c r="B1033" s="24"/>
      <c r="C1033" s="25"/>
      <c r="J1033" s="26"/>
      <c r="U1033" s="60"/>
    </row>
    <row r="1034" spans="2:21" ht="12.5">
      <c r="B1034" s="24"/>
      <c r="C1034" s="25"/>
      <c r="J1034" s="26"/>
      <c r="U1034" s="60"/>
    </row>
    <row r="1035" spans="2:21" ht="12.5">
      <c r="B1035" s="24"/>
      <c r="C1035" s="25"/>
      <c r="J1035" s="26"/>
      <c r="U1035" s="60"/>
    </row>
    <row r="1036" spans="2:21" ht="12.5">
      <c r="B1036" s="24"/>
      <c r="C1036" s="25"/>
      <c r="J1036" s="26"/>
      <c r="U1036" s="60"/>
    </row>
    <row r="1037" spans="2:21" ht="12.5">
      <c r="B1037" s="24"/>
      <c r="C1037" s="25"/>
      <c r="J1037" s="26"/>
      <c r="U1037" s="60"/>
    </row>
    <row r="1038" spans="2:21" ht="12.5">
      <c r="B1038" s="24"/>
      <c r="C1038" s="25"/>
      <c r="J1038" s="26"/>
      <c r="U1038" s="60"/>
    </row>
    <row r="1039" spans="2:21" ht="12.5">
      <c r="B1039" s="24"/>
      <c r="C1039" s="25"/>
      <c r="J1039" s="26"/>
      <c r="U1039" s="60"/>
    </row>
    <row r="1040" spans="2:21" ht="12.5">
      <c r="B1040" s="24"/>
      <c r="C1040" s="25"/>
      <c r="J1040" s="26"/>
      <c r="U1040" s="60"/>
    </row>
    <row r="1041" spans="2:21" ht="12.5">
      <c r="B1041" s="24"/>
      <c r="C1041" s="25"/>
      <c r="J1041" s="26"/>
      <c r="U1041" s="60"/>
    </row>
    <row r="1042" spans="2:21" ht="12.5">
      <c r="B1042" s="24"/>
      <c r="C1042" s="25"/>
      <c r="J1042" s="26"/>
      <c r="U1042" s="60"/>
    </row>
    <row r="1043" spans="2:21" ht="12.5">
      <c r="B1043" s="24"/>
      <c r="C1043" s="25"/>
      <c r="J1043" s="26"/>
      <c r="U1043" s="60"/>
    </row>
    <row r="1044" spans="2:21" ht="12.5">
      <c r="B1044" s="24"/>
      <c r="C1044" s="25"/>
      <c r="J1044" s="26"/>
      <c r="U1044" s="60"/>
    </row>
    <row r="1045" spans="2:21" ht="12.5">
      <c r="B1045" s="24"/>
      <c r="C1045" s="25"/>
      <c r="J1045" s="26"/>
      <c r="U1045" s="60"/>
    </row>
    <row r="1046" spans="2:21" ht="12.5">
      <c r="B1046" s="24"/>
      <c r="C1046" s="25"/>
      <c r="J1046" s="26"/>
      <c r="U1046" s="60"/>
    </row>
    <row r="1047" spans="2:21" ht="12.5">
      <c r="B1047" s="24"/>
      <c r="C1047" s="25"/>
      <c r="J1047" s="26"/>
      <c r="U1047" s="60"/>
    </row>
    <row r="1048" spans="2:21" ht="12.5">
      <c r="B1048" s="24"/>
      <c r="C1048" s="25"/>
      <c r="J1048" s="26"/>
      <c r="U1048" s="60"/>
    </row>
    <row r="1049" spans="2:21" ht="12.5">
      <c r="B1049" s="24"/>
      <c r="C1049" s="25"/>
      <c r="J1049" s="26"/>
      <c r="U1049" s="60"/>
    </row>
    <row r="1050" spans="2:21" ht="12.5">
      <c r="B1050" s="24"/>
      <c r="C1050" s="25"/>
      <c r="J1050" s="26"/>
      <c r="U1050" s="60"/>
    </row>
    <row r="1051" spans="2:21" ht="12.5">
      <c r="B1051" s="24"/>
      <c r="C1051" s="25"/>
      <c r="J1051" s="26"/>
      <c r="U1051" s="60"/>
    </row>
    <row r="1052" spans="2:21" ht="12.5">
      <c r="B1052" s="24"/>
      <c r="C1052" s="25"/>
      <c r="J1052" s="26"/>
      <c r="U1052" s="60"/>
    </row>
    <row r="1053" spans="2:21" ht="12.5">
      <c r="B1053" s="24"/>
      <c r="C1053" s="25"/>
      <c r="J1053" s="26"/>
      <c r="U1053" s="60"/>
    </row>
    <row r="1054" spans="2:21" ht="12.5">
      <c r="B1054" s="24"/>
      <c r="C1054" s="25"/>
      <c r="J1054" s="26"/>
      <c r="U1054" s="60"/>
    </row>
    <row r="1055" spans="2:21" ht="12.5">
      <c r="B1055" s="24"/>
      <c r="C1055" s="25"/>
      <c r="J1055" s="26"/>
      <c r="U1055" s="60"/>
    </row>
    <row r="1056" spans="2:21" ht="12.5">
      <c r="B1056" s="24"/>
      <c r="C1056" s="25"/>
      <c r="J1056" s="26"/>
      <c r="U1056" s="60"/>
    </row>
    <row r="1057" spans="2:21" ht="12.5">
      <c r="B1057" s="24"/>
      <c r="C1057" s="25"/>
      <c r="J1057" s="26"/>
      <c r="U1057" s="60"/>
    </row>
    <row r="1058" spans="2:21" ht="12.5">
      <c r="B1058" s="24"/>
      <c r="C1058" s="25"/>
      <c r="J1058" s="26"/>
      <c r="U1058" s="60"/>
    </row>
    <row r="1059" spans="2:21" ht="12.5">
      <c r="B1059" s="24"/>
      <c r="C1059" s="25"/>
      <c r="J1059" s="26"/>
      <c r="U1059" s="60"/>
    </row>
    <row r="1060" spans="2:21" ht="12.5">
      <c r="B1060" s="24"/>
      <c r="C1060" s="25"/>
      <c r="J1060" s="26"/>
      <c r="U1060" s="60"/>
    </row>
    <row r="1061" spans="2:21" ht="12.5">
      <c r="B1061" s="24"/>
      <c r="C1061" s="25"/>
      <c r="J1061" s="26"/>
      <c r="U1061" s="60"/>
    </row>
    <row r="1062" spans="2:21" ht="12.5">
      <c r="B1062" s="24"/>
      <c r="C1062" s="25"/>
      <c r="J1062" s="26"/>
      <c r="U1062" s="60"/>
    </row>
    <row r="1063" spans="2:21" ht="12.5">
      <c r="B1063" s="24"/>
      <c r="C1063" s="25"/>
      <c r="J1063" s="26"/>
      <c r="U1063" s="60"/>
    </row>
    <row r="1064" spans="2:21" ht="12.5">
      <c r="B1064" s="24"/>
      <c r="C1064" s="25"/>
      <c r="J1064" s="26"/>
      <c r="U1064" s="60"/>
    </row>
    <row r="1065" spans="2:21" ht="12.5">
      <c r="B1065" s="24"/>
      <c r="C1065" s="25"/>
      <c r="J1065" s="26"/>
      <c r="U1065" s="60"/>
    </row>
    <row r="1066" spans="2:21" ht="12.5">
      <c r="B1066" s="24"/>
      <c r="C1066" s="25"/>
      <c r="J1066" s="26"/>
      <c r="U1066" s="60"/>
    </row>
    <row r="1067" spans="2:21" ht="12.5">
      <c r="B1067" s="24"/>
      <c r="C1067" s="25"/>
      <c r="J1067" s="26"/>
      <c r="U1067" s="60"/>
    </row>
    <row r="1068" spans="2:21" ht="12.5">
      <c r="B1068" s="24"/>
      <c r="C1068" s="25"/>
      <c r="J1068" s="26"/>
      <c r="U1068" s="60"/>
    </row>
    <row r="1069" spans="2:21" ht="12.5">
      <c r="B1069" s="24"/>
      <c r="C1069" s="25"/>
      <c r="J1069" s="26"/>
      <c r="U1069" s="60"/>
    </row>
    <row r="1070" spans="2:21" ht="12.5">
      <c r="B1070" s="24"/>
      <c r="C1070" s="25"/>
      <c r="J1070" s="26"/>
      <c r="U1070" s="60"/>
    </row>
    <row r="1071" spans="2:21" ht="12.5">
      <c r="B1071" s="24"/>
      <c r="C1071" s="25"/>
      <c r="J1071" s="26"/>
      <c r="U1071" s="60"/>
    </row>
    <row r="1072" spans="2:21" ht="12.5">
      <c r="B1072" s="24"/>
      <c r="C1072" s="25"/>
      <c r="J1072" s="26"/>
      <c r="U1072" s="60"/>
    </row>
    <row r="1073" spans="2:21" ht="12.5">
      <c r="B1073" s="24"/>
      <c r="C1073" s="25"/>
      <c r="J1073" s="26"/>
      <c r="U1073" s="60"/>
    </row>
    <row r="1074" spans="2:21" ht="12.5">
      <c r="B1074" s="24"/>
      <c r="C1074" s="25"/>
      <c r="J1074" s="26"/>
      <c r="U1074" s="60"/>
    </row>
    <row r="1075" spans="2:21" ht="12.5">
      <c r="B1075" s="24"/>
      <c r="C1075" s="25"/>
      <c r="J1075" s="26"/>
      <c r="U1075" s="60"/>
    </row>
    <row r="1076" spans="2:21" ht="12.5">
      <c r="B1076" s="24"/>
      <c r="C1076" s="25"/>
      <c r="J1076" s="26"/>
      <c r="U1076" s="60"/>
    </row>
    <row r="1077" spans="2:21" ht="12.5">
      <c r="B1077" s="24"/>
      <c r="C1077" s="25"/>
      <c r="J1077" s="26"/>
      <c r="U1077" s="60"/>
    </row>
    <row r="1078" spans="2:21" ht="12.5">
      <c r="B1078" s="24"/>
      <c r="C1078" s="25"/>
      <c r="J1078" s="26"/>
      <c r="U1078" s="60"/>
    </row>
    <row r="1079" spans="2:21" ht="12.5">
      <c r="B1079" s="24"/>
      <c r="C1079" s="25"/>
      <c r="J1079" s="26"/>
      <c r="U1079" s="60"/>
    </row>
    <row r="1080" spans="2:21" ht="12.5">
      <c r="B1080" s="24"/>
      <c r="C1080" s="25"/>
      <c r="J1080" s="26"/>
      <c r="U1080" s="60"/>
    </row>
    <row r="1081" spans="2:21" ht="12.5">
      <c r="B1081" s="24"/>
      <c r="C1081" s="25"/>
      <c r="J1081" s="26"/>
      <c r="U1081" s="60"/>
    </row>
    <row r="1082" spans="2:21" ht="25.5" customHeight="1">
      <c r="B1082" s="24"/>
      <c r="C1082" s="25"/>
      <c r="J1082" s="26"/>
      <c r="U1082" s="60"/>
    </row>
    <row r="1083" spans="2:21" ht="25.5" customHeight="1">
      <c r="B1083" s="24"/>
      <c r="C1083" s="25"/>
      <c r="J1083" s="26"/>
      <c r="U1083" s="60"/>
    </row>
    <row r="1084" spans="2:21" ht="25.5" customHeight="1">
      <c r="B1084" s="24"/>
      <c r="C1084" s="25"/>
      <c r="J1084" s="26"/>
      <c r="U1084" s="60"/>
    </row>
    <row r="1085" spans="2:21" ht="25.5" customHeight="1">
      <c r="B1085" s="24"/>
      <c r="C1085" s="25"/>
      <c r="J1085" s="26"/>
      <c r="U1085" s="60"/>
    </row>
    <row r="1086" spans="2:21" ht="25.5" customHeight="1">
      <c r="B1086" s="24"/>
      <c r="C1086" s="25"/>
      <c r="J1086" s="26"/>
      <c r="U1086" s="60"/>
    </row>
    <row r="1087" spans="2:21" ht="25.5" customHeight="1">
      <c r="B1087" s="24"/>
      <c r="C1087" s="25"/>
      <c r="J1087" s="26"/>
      <c r="U1087" s="60"/>
    </row>
    <row r="1088" spans="2:21" ht="25.5" customHeight="1">
      <c r="B1088" s="24"/>
      <c r="C1088" s="25"/>
      <c r="J1088" s="26"/>
      <c r="U1088" s="60"/>
    </row>
    <row r="1089" spans="2:21" ht="25.5" customHeight="1">
      <c r="B1089" s="24"/>
      <c r="C1089" s="25"/>
      <c r="J1089" s="26"/>
      <c r="U1089" s="60"/>
    </row>
    <row r="1090" spans="2:21" ht="25.5" customHeight="1">
      <c r="B1090" s="24"/>
      <c r="C1090" s="25"/>
      <c r="J1090" s="26"/>
      <c r="U1090" s="60"/>
    </row>
    <row r="1091" spans="2:21" ht="25.5" customHeight="1">
      <c r="B1091" s="24"/>
      <c r="C1091" s="25"/>
      <c r="J1091" s="26"/>
      <c r="U1091" s="60"/>
    </row>
    <row r="1092" spans="2:21" ht="25.5" customHeight="1">
      <c r="B1092" s="24"/>
      <c r="C1092" s="25"/>
      <c r="J1092" s="26"/>
      <c r="U1092" s="60"/>
    </row>
    <row r="1093" spans="2:21" ht="25.5" customHeight="1">
      <c r="B1093" s="24"/>
      <c r="C1093" s="25"/>
      <c r="J1093" s="26"/>
      <c r="U1093" s="60"/>
    </row>
    <row r="1094" spans="2:21" ht="25.5" customHeight="1">
      <c r="B1094" s="24"/>
      <c r="C1094" s="25"/>
      <c r="J1094" s="26"/>
      <c r="U1094" s="60"/>
    </row>
    <row r="1095" spans="2:21" ht="25.5" customHeight="1">
      <c r="B1095" s="24"/>
      <c r="C1095" s="25"/>
      <c r="J1095" s="26"/>
      <c r="U1095" s="60"/>
    </row>
    <row r="1096" spans="2:21" ht="25.5" customHeight="1">
      <c r="B1096" s="24"/>
      <c r="C1096" s="25"/>
      <c r="J1096" s="26"/>
      <c r="U1096" s="60"/>
    </row>
    <row r="1097" spans="2:21" ht="25.5" customHeight="1">
      <c r="B1097" s="24"/>
      <c r="C1097" s="25"/>
      <c r="J1097" s="26"/>
      <c r="U1097" s="60"/>
    </row>
    <row r="1098" spans="2:21" ht="25.5" customHeight="1">
      <c r="B1098" s="24"/>
      <c r="C1098" s="25"/>
      <c r="J1098" s="26"/>
      <c r="U1098" s="60"/>
    </row>
    <row r="1099" spans="2:21" ht="25.5" customHeight="1">
      <c r="B1099" s="24"/>
      <c r="C1099" s="25"/>
      <c r="J1099" s="26"/>
      <c r="U1099" s="60"/>
    </row>
    <row r="1100" spans="2:21" ht="25.5" customHeight="1">
      <c r="B1100" s="24"/>
      <c r="C1100" s="25"/>
      <c r="J1100" s="26"/>
      <c r="U1100" s="60"/>
    </row>
    <row r="1101" spans="2:21" ht="25.5" customHeight="1">
      <c r="B1101" s="24"/>
      <c r="C1101" s="25"/>
      <c r="J1101" s="26"/>
      <c r="U1101" s="60"/>
    </row>
    <row r="1102" spans="2:21" ht="25.5" customHeight="1">
      <c r="B1102" s="24"/>
      <c r="C1102" s="25"/>
      <c r="J1102" s="26"/>
      <c r="U1102" s="60"/>
    </row>
    <row r="1103" spans="2:21" ht="25.5" customHeight="1">
      <c r="B1103" s="24"/>
      <c r="C1103" s="25"/>
      <c r="J1103" s="26"/>
      <c r="U1103" s="60"/>
    </row>
    <row r="1104" spans="2:21" ht="25.5" customHeight="1">
      <c r="B1104" s="24"/>
      <c r="C1104" s="25"/>
      <c r="J1104" s="26"/>
      <c r="U1104" s="60"/>
    </row>
    <row r="1105" spans="2:21" ht="25.5" customHeight="1">
      <c r="B1105" s="24"/>
      <c r="C1105" s="25"/>
      <c r="J1105" s="26"/>
      <c r="U1105" s="60"/>
    </row>
    <row r="1106" spans="2:21" ht="25.5" customHeight="1">
      <c r="B1106" s="24"/>
      <c r="C1106" s="25"/>
      <c r="J1106" s="26"/>
      <c r="U1106" s="60"/>
    </row>
    <row r="1107" spans="2:21" ht="25.5" customHeight="1">
      <c r="B1107" s="24"/>
      <c r="C1107" s="25"/>
      <c r="J1107" s="26"/>
      <c r="U1107" s="60"/>
    </row>
    <row r="1108" spans="2:21" ht="25.5" customHeight="1">
      <c r="B1108" s="24"/>
      <c r="C1108" s="25"/>
      <c r="J1108" s="26"/>
      <c r="U1108" s="60"/>
    </row>
    <row r="1109" spans="2:21" ht="25.5" customHeight="1">
      <c r="B1109" s="24"/>
      <c r="C1109" s="25"/>
      <c r="J1109" s="26"/>
      <c r="U1109" s="60"/>
    </row>
    <row r="1110" spans="2:21" ht="25.5" customHeight="1">
      <c r="B1110" s="24"/>
      <c r="C1110" s="25"/>
      <c r="J1110" s="26"/>
      <c r="U1110" s="60"/>
    </row>
    <row r="1111" spans="2:21" ht="25.5" customHeight="1">
      <c r="B1111" s="24"/>
      <c r="C1111" s="25"/>
      <c r="J1111" s="26"/>
      <c r="U1111" s="60"/>
    </row>
    <row r="1112" spans="2:21" ht="25.5" customHeight="1">
      <c r="B1112" s="24"/>
      <c r="C1112" s="25"/>
      <c r="J1112" s="26"/>
      <c r="U1112" s="60"/>
    </row>
    <row r="1113" spans="2:21" ht="25.5" customHeight="1">
      <c r="B1113" s="24"/>
      <c r="C1113" s="25"/>
      <c r="J1113" s="26"/>
      <c r="U1113" s="60"/>
    </row>
    <row r="1114" spans="2:21" ht="25.5" customHeight="1">
      <c r="B1114" s="24"/>
      <c r="C1114" s="25"/>
      <c r="J1114" s="26"/>
      <c r="U1114" s="60"/>
    </row>
    <row r="1115" spans="2:21" ht="25.5" customHeight="1">
      <c r="B1115" s="24"/>
      <c r="C1115" s="25"/>
      <c r="J1115" s="26"/>
      <c r="U1115" s="60"/>
    </row>
    <row r="1116" spans="2:21" ht="25.5" customHeight="1">
      <c r="B1116" s="24"/>
      <c r="C1116" s="25"/>
      <c r="J1116" s="26"/>
      <c r="U1116" s="60"/>
    </row>
    <row r="1117" spans="2:21" ht="25.5" customHeight="1">
      <c r="B1117" s="24"/>
      <c r="C1117" s="25"/>
      <c r="J1117" s="26"/>
      <c r="U1117" s="60"/>
    </row>
    <row r="1118" spans="2:21" ht="25.5" customHeight="1">
      <c r="B1118" s="24"/>
      <c r="C1118" s="25"/>
      <c r="J1118" s="26"/>
      <c r="U1118" s="60"/>
    </row>
    <row r="1119" spans="2:21" ht="25.5" customHeight="1">
      <c r="B1119" s="24"/>
      <c r="C1119" s="25"/>
      <c r="J1119" s="26"/>
      <c r="U1119" s="60"/>
    </row>
    <row r="1120" spans="2:21" ht="25.5" customHeight="1">
      <c r="B1120" s="24"/>
      <c r="C1120" s="25"/>
      <c r="J1120" s="26"/>
      <c r="U1120" s="60"/>
    </row>
    <row r="1121" spans="2:21" ht="25.5" customHeight="1">
      <c r="B1121" s="24"/>
      <c r="C1121" s="25"/>
      <c r="J1121" s="26"/>
      <c r="U1121" s="60"/>
    </row>
    <row r="1122" spans="2:21" ht="25.5" customHeight="1">
      <c r="B1122" s="24"/>
      <c r="C1122" s="25"/>
      <c r="J1122" s="26"/>
      <c r="U1122" s="60"/>
    </row>
    <row r="1123" spans="2:21" ht="25.5" customHeight="1">
      <c r="B1123" s="24"/>
      <c r="C1123" s="25"/>
      <c r="J1123" s="26"/>
      <c r="U1123" s="60"/>
    </row>
    <row r="1124" spans="2:21" ht="25.5" customHeight="1">
      <c r="B1124" s="24"/>
      <c r="C1124" s="25"/>
      <c r="J1124" s="26"/>
      <c r="U1124" s="60"/>
    </row>
    <row r="1125" spans="2:21" ht="25.5" customHeight="1">
      <c r="B1125" s="24"/>
      <c r="C1125" s="25"/>
      <c r="J1125" s="26"/>
      <c r="U1125" s="60"/>
    </row>
    <row r="1126" spans="2:21" ht="25.5" customHeight="1">
      <c r="B1126" s="24"/>
      <c r="C1126" s="25"/>
      <c r="J1126" s="26"/>
      <c r="U1126" s="60"/>
    </row>
    <row r="1127" spans="2:21" ht="25.5" customHeight="1">
      <c r="B1127" s="24"/>
      <c r="C1127" s="25"/>
      <c r="J1127" s="26"/>
      <c r="U1127" s="60"/>
    </row>
    <row r="1128" spans="2:21" ht="25.5" customHeight="1">
      <c r="B1128" s="24"/>
      <c r="C1128" s="25"/>
      <c r="J1128" s="26"/>
      <c r="U1128" s="60"/>
    </row>
    <row r="1129" spans="2:21" ht="25.5" customHeight="1">
      <c r="B1129" s="24"/>
      <c r="C1129" s="25"/>
      <c r="J1129" s="26"/>
      <c r="U1129" s="60"/>
    </row>
    <row r="1130" spans="2:21" ht="25.5" customHeight="1">
      <c r="B1130" s="24"/>
      <c r="C1130" s="25"/>
      <c r="J1130" s="26"/>
      <c r="U1130" s="60"/>
    </row>
    <row r="1131" spans="2:21" ht="25.5" customHeight="1">
      <c r="B1131" s="24"/>
      <c r="C1131" s="25"/>
      <c r="J1131" s="26"/>
      <c r="U1131" s="60"/>
    </row>
    <row r="1132" spans="2:21" ht="25.5" customHeight="1">
      <c r="B1132" s="24"/>
      <c r="C1132" s="25"/>
      <c r="J1132" s="26"/>
      <c r="U1132" s="60"/>
    </row>
    <row r="1133" spans="2:21" ht="25.5" customHeight="1">
      <c r="B1133" s="24"/>
      <c r="C1133" s="25"/>
      <c r="J1133" s="26"/>
      <c r="U1133" s="60"/>
    </row>
    <row r="1134" spans="2:21" ht="25.5" customHeight="1">
      <c r="B1134" s="24"/>
      <c r="C1134" s="25"/>
      <c r="J1134" s="26"/>
      <c r="U1134" s="60"/>
    </row>
    <row r="1135" spans="2:21" ht="25.5" customHeight="1">
      <c r="B1135" s="24"/>
      <c r="C1135" s="25"/>
      <c r="J1135" s="26"/>
      <c r="U1135" s="60"/>
    </row>
    <row r="1136" spans="2:21" ht="25.5" customHeight="1">
      <c r="B1136" s="24"/>
      <c r="C1136" s="25"/>
      <c r="J1136" s="26"/>
      <c r="U1136" s="60"/>
    </row>
    <row r="1137" spans="2:21" ht="25.5" customHeight="1">
      <c r="B1137" s="24"/>
      <c r="C1137" s="25"/>
      <c r="J1137" s="26"/>
      <c r="U1137" s="60"/>
    </row>
    <row r="1138" spans="2:21" ht="25.5" customHeight="1">
      <c r="B1138" s="24"/>
      <c r="C1138" s="25"/>
      <c r="J1138" s="26"/>
      <c r="U1138" s="60"/>
    </row>
    <row r="1139" spans="2:21" ht="25.5" customHeight="1">
      <c r="B1139" s="24"/>
      <c r="C1139" s="25"/>
      <c r="J1139" s="26"/>
      <c r="U1139" s="60"/>
    </row>
    <row r="1140" spans="2:21" ht="25.5" customHeight="1">
      <c r="B1140" s="24"/>
      <c r="C1140" s="25"/>
      <c r="J1140" s="26"/>
      <c r="U1140" s="60"/>
    </row>
    <row r="1141" spans="2:21" ht="25.5" customHeight="1">
      <c r="B1141" s="24"/>
      <c r="C1141" s="25"/>
      <c r="J1141" s="26"/>
      <c r="U1141" s="60"/>
    </row>
    <row r="1142" spans="2:21" ht="25.5" customHeight="1">
      <c r="B1142" s="24"/>
      <c r="C1142" s="25"/>
      <c r="J1142" s="26"/>
      <c r="U1142" s="60"/>
    </row>
    <row r="1143" spans="2:21" ht="25.5" customHeight="1">
      <c r="B1143" s="24"/>
      <c r="C1143" s="25"/>
      <c r="J1143" s="26"/>
      <c r="U1143" s="60"/>
    </row>
    <row r="1144" spans="2:21" ht="25.5" customHeight="1">
      <c r="B1144" s="24"/>
      <c r="C1144" s="25"/>
      <c r="J1144" s="26"/>
      <c r="U1144" s="60"/>
    </row>
    <row r="1145" spans="2:21" ht="25.5" customHeight="1">
      <c r="B1145" s="24"/>
      <c r="C1145" s="25"/>
      <c r="J1145" s="26"/>
      <c r="U1145" s="60"/>
    </row>
    <row r="1146" spans="2:21" ht="25.5" customHeight="1">
      <c r="B1146" s="24"/>
      <c r="C1146" s="25"/>
      <c r="J1146" s="26"/>
      <c r="U1146" s="60"/>
    </row>
    <row r="1147" spans="2:21" ht="25.5" customHeight="1">
      <c r="B1147" s="24"/>
      <c r="C1147" s="25"/>
      <c r="J1147" s="26"/>
      <c r="U1147" s="60"/>
    </row>
    <row r="1148" spans="2:21" ht="25.5" customHeight="1">
      <c r="B1148" s="24"/>
      <c r="C1148" s="25"/>
      <c r="J1148" s="26"/>
      <c r="U1148" s="60"/>
    </row>
    <row r="1149" spans="2:21" ht="25.5" customHeight="1">
      <c r="B1149" s="24"/>
      <c r="C1149" s="25"/>
      <c r="J1149" s="26"/>
      <c r="U1149" s="60"/>
    </row>
    <row r="1150" spans="2:21" ht="25.5" customHeight="1">
      <c r="B1150" s="24"/>
      <c r="C1150" s="25"/>
      <c r="J1150" s="26"/>
      <c r="U1150" s="60"/>
    </row>
    <row r="1151" spans="2:21" ht="25.5" customHeight="1">
      <c r="B1151" s="24"/>
      <c r="C1151" s="25"/>
      <c r="J1151" s="26"/>
      <c r="U1151" s="60"/>
    </row>
    <row r="1152" spans="2:21" ht="25.5" customHeight="1">
      <c r="B1152" s="24"/>
      <c r="C1152" s="25"/>
      <c r="J1152" s="26"/>
      <c r="U1152" s="60"/>
    </row>
    <row r="1153" spans="2:21" ht="25.5" customHeight="1">
      <c r="B1153" s="24"/>
      <c r="C1153" s="25"/>
      <c r="J1153" s="26"/>
      <c r="U1153" s="60"/>
    </row>
    <row r="1154" spans="2:21" ht="25.5" customHeight="1">
      <c r="B1154" s="24"/>
      <c r="C1154" s="25"/>
      <c r="J1154" s="26"/>
      <c r="U1154" s="60"/>
    </row>
    <row r="1155" spans="2:21" ht="25.5" customHeight="1">
      <c r="B1155" s="24"/>
      <c r="C1155" s="25"/>
      <c r="J1155" s="26"/>
      <c r="U1155" s="60"/>
    </row>
    <row r="1156" spans="2:21" ht="25.5" customHeight="1">
      <c r="B1156" s="24"/>
      <c r="C1156" s="25"/>
      <c r="J1156" s="26"/>
      <c r="U1156" s="60"/>
    </row>
    <row r="1157" spans="2:21" ht="25.5" customHeight="1">
      <c r="B1157" s="24"/>
      <c r="C1157" s="25"/>
      <c r="J1157" s="26"/>
      <c r="U1157" s="60"/>
    </row>
    <row r="1158" spans="2:21" ht="25.5" customHeight="1">
      <c r="B1158" s="24"/>
      <c r="C1158" s="25"/>
      <c r="J1158" s="26"/>
      <c r="U1158" s="60"/>
    </row>
    <row r="1159" spans="2:21" ht="25.5" customHeight="1">
      <c r="B1159" s="24"/>
      <c r="C1159" s="25"/>
      <c r="J1159" s="26"/>
      <c r="U1159" s="60"/>
    </row>
    <row r="1160" spans="2:21" ht="25.5" customHeight="1">
      <c r="B1160" s="24"/>
      <c r="C1160" s="25"/>
      <c r="J1160" s="26"/>
      <c r="U1160" s="60"/>
    </row>
    <row r="1161" spans="2:21" ht="25.5" customHeight="1">
      <c r="B1161" s="24"/>
      <c r="C1161" s="25"/>
      <c r="J1161" s="26"/>
      <c r="U1161" s="60"/>
    </row>
    <row r="1162" spans="2:21" ht="25.5" customHeight="1">
      <c r="B1162" s="24"/>
      <c r="C1162" s="25"/>
      <c r="J1162" s="26"/>
      <c r="U1162" s="60"/>
    </row>
    <row r="1163" spans="2:21" ht="25.5" customHeight="1">
      <c r="B1163" s="24"/>
      <c r="C1163" s="25"/>
      <c r="J1163" s="26"/>
      <c r="U1163" s="60"/>
    </row>
  </sheetData>
  <sheetProtection formatCells="0" formatColumns="0" formatRows="0" insertColumns="0" insertRows="0" insertHyperlinks="0" deleteColumns="0" deleteRows="0" sort="0" autoFilter="0" pivotTables="0"/>
  <mergeCells count="3">
    <mergeCell ref="B320:Y320"/>
    <mergeCell ref="D2:D3"/>
    <mergeCell ref="A2:A3"/>
  </mergeCells>
  <phoneticPr fontId="32" type="noConversion"/>
  <dataValidations count="3">
    <dataValidation type="list" allowBlank="1" showInputMessage="1" showErrorMessage="1" sqref="C1" xr:uid="{00000000-0002-0000-0500-000000000000}">
      <formula1>"Amazon, FedEx Ground, UPS, Non-Parcel, Other"</formula1>
    </dataValidation>
    <dataValidation type="list" allowBlank="1" showInputMessage="1" showErrorMessage="1" sqref="A6:A155" xr:uid="{00000000-0002-0000-0500-000001000000}">
      <formula1>"Powered, Gravity, Chutes, Platforms"</formula1>
    </dataValidation>
    <dataValidation type="list" allowBlank="1" showInputMessage="1" showErrorMessage="1" sqref="D6:D155" xr:uid="{00000000-0002-0000-0500-000002000000}">
      <formula1>"Existing, New"</formula1>
    </dataValidation>
  </dataValidations>
  <printOptions gridLines="1" gridLinesSet="0"/>
  <pageMargins left="0.25" right="0.25" top="1" bottom="0.5" header="0.5" footer="0.2"/>
  <pageSetup scale="63" fitToHeight="30" orientation="landscape" r:id="rId1"/>
  <headerFooter alignWithMargins="0">
    <oddHeader>&amp;C&amp;"Arial,Bold"&amp;18Designed Conveyor Systems
&amp;"Arial,Regular"&amp;10 1886 General George Patton Dr -- Franklin, TN 37067 -- Phone 615-377-9774 -- Fax 615-371-1847</oddHeader>
    <oddFooter>&amp;LDCS Proposal Number: xxxxx
&amp;D, &amp;T&amp;C&amp;"Arial,Bold"CUSTOMER - Project Info
&amp;"Arial,Bold Italic"EQUIPMENT LIST&amp;R&amp;F
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8193" r:id="rId4" name="Button 1">
              <controlPr defaultSize="0" print="0" autoFill="0" autoPict="0" macro="[0]!RefreshHPCalcs">
                <anchor moveWithCells="1" sizeWithCells="1">
                  <from>
                    <xdr:col>24</xdr:col>
                    <xdr:colOff>438150</xdr:colOff>
                    <xdr:row>1</xdr:row>
                    <xdr:rowOff>69850</xdr:rowOff>
                  </from>
                  <to>
                    <xdr:col>24</xdr:col>
                    <xdr:colOff>1143000</xdr:colOff>
                    <xdr:row>2</xdr:row>
                    <xdr:rowOff>88900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FF00"/>
  </sheetPr>
  <dimension ref="A1:G100"/>
  <sheetViews>
    <sheetView workbookViewId="0"/>
  </sheetViews>
  <sheetFormatPr defaultRowHeight="12.5"/>
  <cols>
    <col min="1" max="1" width="15.1796875" customWidth="1"/>
    <col min="2" max="2" width="24.7265625" customWidth="1"/>
    <col min="3" max="3" width="4.54296875" customWidth="1"/>
    <col min="4" max="4" width="15" customWidth="1"/>
    <col min="5" max="5" width="14.81640625" customWidth="1"/>
    <col min="6" max="6" width="15.26953125" customWidth="1"/>
    <col min="7" max="7" width="36.453125" customWidth="1"/>
  </cols>
  <sheetData>
    <row r="1" spans="1:7">
      <c r="A1" s="63" t="s">
        <v>1910</v>
      </c>
      <c r="B1" s="212" t="s">
        <v>1911</v>
      </c>
      <c r="C1" s="212" t="s">
        <v>1912</v>
      </c>
      <c r="D1" s="214" t="s">
        <v>1913</v>
      </c>
      <c r="E1" s="215"/>
      <c r="F1" s="63" t="s">
        <v>1914</v>
      </c>
      <c r="G1" s="212" t="s">
        <v>340</v>
      </c>
    </row>
    <row r="2" spans="1:7" ht="12" customHeight="1">
      <c r="A2" s="64" t="s">
        <v>1739</v>
      </c>
      <c r="B2" s="213"/>
      <c r="C2" s="213"/>
      <c r="D2" s="65" t="s">
        <v>1915</v>
      </c>
      <c r="E2" s="65" t="s">
        <v>1916</v>
      </c>
      <c r="F2" s="92" t="s">
        <v>1917</v>
      </c>
      <c r="G2" s="213"/>
    </row>
    <row r="3" spans="1:7">
      <c r="F3" s="93"/>
    </row>
    <row r="4" spans="1:7">
      <c r="F4" s="93"/>
    </row>
    <row r="5" spans="1:7">
      <c r="F5" s="93"/>
    </row>
    <row r="6" spans="1:7">
      <c r="F6" s="93"/>
    </row>
    <row r="7" spans="1:7">
      <c r="F7" s="93"/>
    </row>
    <row r="8" spans="1:7">
      <c r="F8" s="93"/>
    </row>
    <row r="9" spans="1:7">
      <c r="F9" s="93"/>
    </row>
    <row r="10" spans="1:7">
      <c r="F10" s="93"/>
    </row>
    <row r="11" spans="1:7">
      <c r="F11" s="93"/>
    </row>
    <row r="12" spans="1:7">
      <c r="F12" s="93"/>
    </row>
    <row r="13" spans="1:7">
      <c r="F13" s="93"/>
    </row>
    <row r="14" spans="1:7">
      <c r="F14" s="93"/>
    </row>
    <row r="15" spans="1:7">
      <c r="F15" s="93"/>
    </row>
    <row r="16" spans="1:7">
      <c r="F16" s="93"/>
    </row>
    <row r="17" spans="6:6">
      <c r="F17" s="93"/>
    </row>
    <row r="18" spans="6:6">
      <c r="F18" s="93"/>
    </row>
    <row r="19" spans="6:6">
      <c r="F19" s="93"/>
    </row>
    <row r="20" spans="6:6">
      <c r="F20" s="93"/>
    </row>
    <row r="21" spans="6:6">
      <c r="F21" s="93"/>
    </row>
    <row r="22" spans="6:6">
      <c r="F22" s="93"/>
    </row>
    <row r="23" spans="6:6">
      <c r="F23" s="93"/>
    </row>
    <row r="24" spans="6:6">
      <c r="F24" s="93"/>
    </row>
    <row r="25" spans="6:6">
      <c r="F25" s="93"/>
    </row>
    <row r="26" spans="6:6">
      <c r="F26" s="93"/>
    </row>
    <row r="27" spans="6:6">
      <c r="F27" s="93"/>
    </row>
    <row r="28" spans="6:6">
      <c r="F28" s="93"/>
    </row>
    <row r="29" spans="6:6">
      <c r="F29" s="93"/>
    </row>
    <row r="30" spans="6:6">
      <c r="F30" s="93"/>
    </row>
    <row r="31" spans="6:6">
      <c r="F31" s="93"/>
    </row>
    <row r="32" spans="6:6">
      <c r="F32" s="93"/>
    </row>
    <row r="33" spans="6:6">
      <c r="F33" s="93"/>
    </row>
    <row r="34" spans="6:6">
      <c r="F34" s="93"/>
    </row>
    <row r="35" spans="6:6">
      <c r="F35" s="93"/>
    </row>
    <row r="36" spans="6:6">
      <c r="F36" s="93"/>
    </row>
    <row r="37" spans="6:6">
      <c r="F37" s="93"/>
    </row>
    <row r="38" spans="6:6">
      <c r="F38" s="93"/>
    </row>
    <row r="39" spans="6:6">
      <c r="F39" s="93"/>
    </row>
    <row r="40" spans="6:6">
      <c r="F40" s="93"/>
    </row>
    <row r="41" spans="6:6">
      <c r="F41" s="93"/>
    </row>
    <row r="42" spans="6:6">
      <c r="F42" s="93"/>
    </row>
    <row r="43" spans="6:6">
      <c r="F43" s="93"/>
    </row>
    <row r="44" spans="6:6">
      <c r="F44" s="93"/>
    </row>
    <row r="45" spans="6:6">
      <c r="F45" s="93"/>
    </row>
    <row r="46" spans="6:6">
      <c r="F46" s="93"/>
    </row>
    <row r="47" spans="6:6">
      <c r="F47" s="93"/>
    </row>
    <row r="48" spans="6:6">
      <c r="F48" s="93"/>
    </row>
    <row r="49" spans="6:6">
      <c r="F49" s="93"/>
    </row>
    <row r="50" spans="6:6">
      <c r="F50" s="93"/>
    </row>
    <row r="51" spans="6:6">
      <c r="F51" s="93"/>
    </row>
    <row r="52" spans="6:6">
      <c r="F52" s="93"/>
    </row>
    <row r="53" spans="6:6">
      <c r="F53" s="93"/>
    </row>
    <row r="54" spans="6:6">
      <c r="F54" s="93"/>
    </row>
    <row r="55" spans="6:6">
      <c r="F55" s="93"/>
    </row>
    <row r="56" spans="6:6">
      <c r="F56" s="93"/>
    </row>
    <row r="57" spans="6:6">
      <c r="F57" s="93"/>
    </row>
    <row r="58" spans="6:6">
      <c r="F58" s="93"/>
    </row>
    <row r="59" spans="6:6">
      <c r="F59" s="93"/>
    </row>
    <row r="60" spans="6:6">
      <c r="F60" s="93"/>
    </row>
    <row r="61" spans="6:6">
      <c r="F61" s="93"/>
    </row>
    <row r="62" spans="6:6">
      <c r="F62" s="93"/>
    </row>
    <row r="63" spans="6:6">
      <c r="F63" s="93"/>
    </row>
    <row r="64" spans="6:6">
      <c r="F64" s="93"/>
    </row>
    <row r="65" spans="6:6">
      <c r="F65" s="93"/>
    </row>
    <row r="66" spans="6:6">
      <c r="F66" s="93"/>
    </row>
    <row r="67" spans="6:6">
      <c r="F67" s="93"/>
    </row>
    <row r="68" spans="6:6">
      <c r="F68" s="93"/>
    </row>
    <row r="69" spans="6:6">
      <c r="F69" s="93"/>
    </row>
    <row r="70" spans="6:6">
      <c r="F70" s="93"/>
    </row>
    <row r="71" spans="6:6">
      <c r="F71" s="93"/>
    </row>
    <row r="72" spans="6:6">
      <c r="F72" s="93"/>
    </row>
    <row r="73" spans="6:6">
      <c r="F73" s="93"/>
    </row>
    <row r="74" spans="6:6">
      <c r="F74" s="93"/>
    </row>
    <row r="75" spans="6:6">
      <c r="F75" s="93"/>
    </row>
    <row r="76" spans="6:6">
      <c r="F76" s="93"/>
    </row>
    <row r="77" spans="6:6">
      <c r="F77" s="93"/>
    </row>
    <row r="78" spans="6:6">
      <c r="F78" s="93"/>
    </row>
    <row r="79" spans="6:6">
      <c r="F79" s="93"/>
    </row>
    <row r="80" spans="6:6">
      <c r="F80" s="93"/>
    </row>
    <row r="81" spans="6:6">
      <c r="F81" s="93"/>
    </row>
    <row r="82" spans="6:6">
      <c r="F82" s="93"/>
    </row>
    <row r="83" spans="6:6">
      <c r="F83" s="93"/>
    </row>
    <row r="84" spans="6:6">
      <c r="F84" s="93"/>
    </row>
    <row r="85" spans="6:6">
      <c r="F85" s="93"/>
    </row>
    <row r="86" spans="6:6">
      <c r="F86" s="93"/>
    </row>
    <row r="87" spans="6:6">
      <c r="F87" s="93"/>
    </row>
    <row r="88" spans="6:6">
      <c r="F88" s="93"/>
    </row>
    <row r="89" spans="6:6">
      <c r="F89" s="93"/>
    </row>
    <row r="90" spans="6:6">
      <c r="F90" s="93"/>
    </row>
    <row r="91" spans="6:6">
      <c r="F91" s="93"/>
    </row>
    <row r="92" spans="6:6">
      <c r="F92" s="93"/>
    </row>
    <row r="93" spans="6:6">
      <c r="F93" s="93"/>
    </row>
    <row r="94" spans="6:6">
      <c r="F94" s="93"/>
    </row>
    <row r="95" spans="6:6">
      <c r="F95" s="93"/>
    </row>
    <row r="96" spans="6:6">
      <c r="F96" s="93"/>
    </row>
    <row r="97" spans="6:6">
      <c r="F97" s="93"/>
    </row>
    <row r="98" spans="6:6">
      <c r="F98" s="93"/>
    </row>
    <row r="99" spans="6:6">
      <c r="F99" s="93"/>
    </row>
    <row r="100" spans="6:6">
      <c r="F100" s="93"/>
    </row>
  </sheetData>
  <mergeCells count="4">
    <mergeCell ref="B1:B2"/>
    <mergeCell ref="C1:C2"/>
    <mergeCell ref="D1:E1"/>
    <mergeCell ref="G1:G2"/>
  </mergeCells>
  <phoneticPr fontId="3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FF0000"/>
  </sheetPr>
  <dimension ref="A1:AZ3"/>
  <sheetViews>
    <sheetView workbookViewId="0"/>
  </sheetViews>
  <sheetFormatPr defaultRowHeight="12.5"/>
  <cols>
    <col min="1" max="1" width="13.453125" customWidth="1"/>
    <col min="2" max="2" width="25.453125" customWidth="1"/>
    <col min="3" max="3" width="6.1796875" customWidth="1"/>
    <col min="4" max="4" width="10.453125" bestFit="1" customWidth="1"/>
    <col min="5" max="5" width="22.26953125" customWidth="1"/>
    <col min="6" max="6" width="11.453125" customWidth="1"/>
    <col min="7" max="7" width="23.26953125" customWidth="1"/>
  </cols>
  <sheetData>
    <row r="1" spans="1:52">
      <c r="A1" s="63" t="s">
        <v>1910</v>
      </c>
      <c r="B1" s="212" t="s">
        <v>1911</v>
      </c>
      <c r="C1" s="212" t="s">
        <v>1912</v>
      </c>
      <c r="D1" s="212" t="s">
        <v>1918</v>
      </c>
      <c r="E1" s="216" t="s">
        <v>1919</v>
      </c>
      <c r="F1" s="218" t="s">
        <v>1920</v>
      </c>
      <c r="G1" s="212" t="s">
        <v>340</v>
      </c>
    </row>
    <row r="2" spans="1:52">
      <c r="A2" s="64" t="s">
        <v>1739</v>
      </c>
      <c r="B2" s="213"/>
      <c r="C2" s="213"/>
      <c r="D2" s="213"/>
      <c r="E2" s="217"/>
      <c r="F2" s="213"/>
      <c r="G2" s="213"/>
      <c r="AX2" s="94" t="s">
        <v>489</v>
      </c>
      <c r="AZ2" s="94" t="s">
        <v>489</v>
      </c>
    </row>
    <row r="3" spans="1:52">
      <c r="A3" s="66"/>
      <c r="AX3" s="94" t="s">
        <v>490</v>
      </c>
      <c r="AZ3" s="94" t="s">
        <v>490</v>
      </c>
    </row>
  </sheetData>
  <mergeCells count="6">
    <mergeCell ref="D1:D2"/>
    <mergeCell ref="B1:B2"/>
    <mergeCell ref="C1:C2"/>
    <mergeCell ref="E1:E2"/>
    <mergeCell ref="G1:G2"/>
    <mergeCell ref="F1:F2"/>
  </mergeCells>
  <phoneticPr fontId="32" type="noConversion"/>
  <dataValidations count="2">
    <dataValidation type="list" allowBlank="1" showInputMessage="1" showErrorMessage="1" sqref="F3:F31" xr:uid="{00000000-0002-0000-0700-000000000000}">
      <formula1>$AX$2:$AX$3</formula1>
    </dataValidation>
    <dataValidation type="list" allowBlank="1" showInputMessage="1" showErrorMessage="1" sqref="D3:D154" xr:uid="{00000000-0002-0000-0700-000001000000}">
      <formula1>"Yes, No"</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rgb="FF00B050"/>
    <pageSetUpPr fitToPage="1"/>
  </sheetPr>
  <dimension ref="A1:AM502"/>
  <sheetViews>
    <sheetView workbookViewId="0"/>
  </sheetViews>
  <sheetFormatPr defaultColWidth="9.1796875" defaultRowHeight="13.5" customHeight="1"/>
  <cols>
    <col min="1" max="1" width="8.81640625" style="1" customWidth="1"/>
    <col min="2" max="4" width="7" style="1" customWidth="1"/>
    <col min="5" max="5" width="7" style="34" customWidth="1"/>
    <col min="6" max="17" width="7" style="1" customWidth="1"/>
    <col min="18" max="18" width="7.1796875" style="1" customWidth="1"/>
    <col min="19" max="19" width="9.54296875" style="1" bestFit="1" customWidth="1"/>
    <col min="20" max="20" width="10.1796875" style="1" bestFit="1" customWidth="1"/>
    <col min="21" max="21" width="7.81640625" style="1" bestFit="1" customWidth="1"/>
    <col min="22" max="22" width="11.26953125" style="1" bestFit="1" customWidth="1"/>
    <col min="23" max="23" width="8.1796875" style="1" bestFit="1" customWidth="1"/>
    <col min="24" max="25" width="7.453125" style="1" bestFit="1" customWidth="1"/>
    <col min="26" max="26" width="7.1796875" style="51" customWidth="1"/>
    <col min="27" max="28" width="7" style="1" customWidth="1"/>
    <col min="29" max="29" width="3.54296875" style="1" customWidth="1"/>
    <col min="30" max="31" width="9.1796875" style="1"/>
    <col min="32" max="32" width="10.54296875" style="1" customWidth="1"/>
    <col min="33" max="33" width="3.1796875" style="1" customWidth="1"/>
    <col min="34" max="16384" width="9.1796875" style="1"/>
  </cols>
  <sheetData>
    <row r="1" spans="1:39" ht="13.5" customHeight="1">
      <c r="A1" s="46" t="s">
        <v>1921</v>
      </c>
      <c r="B1" s="35"/>
      <c r="C1" s="36"/>
      <c r="D1" s="36" t="s">
        <v>1922</v>
      </c>
      <c r="E1" s="37"/>
      <c r="F1" s="36" t="s">
        <v>1923</v>
      </c>
      <c r="G1" s="36" t="s">
        <v>1924</v>
      </c>
      <c r="H1" s="36" t="s">
        <v>1737</v>
      </c>
      <c r="I1" s="36"/>
      <c r="J1" s="36" t="s">
        <v>1925</v>
      </c>
      <c r="K1" s="38" t="s">
        <v>1926</v>
      </c>
      <c r="L1" s="38" t="s">
        <v>1927</v>
      </c>
      <c r="M1" s="38" t="s">
        <v>329</v>
      </c>
      <c r="N1" s="38" t="s">
        <v>1928</v>
      </c>
      <c r="O1" s="38" t="s">
        <v>1929</v>
      </c>
      <c r="P1" s="38" t="s">
        <v>1921</v>
      </c>
      <c r="Q1" s="39" t="s">
        <v>1930</v>
      </c>
      <c r="R1" s="39" t="s">
        <v>1931</v>
      </c>
      <c r="S1" s="39" t="s">
        <v>1932</v>
      </c>
      <c r="T1" s="39" t="s">
        <v>1933</v>
      </c>
      <c r="U1" s="39" t="s">
        <v>1934</v>
      </c>
      <c r="V1" s="39" t="s">
        <v>1935</v>
      </c>
      <c r="W1" s="39" t="s">
        <v>1934</v>
      </c>
      <c r="X1" s="39" t="s">
        <v>1936</v>
      </c>
      <c r="Y1" s="39" t="s">
        <v>1937</v>
      </c>
      <c r="Z1" s="50" t="s">
        <v>1938</v>
      </c>
      <c r="AA1" s="32" t="s">
        <v>328</v>
      </c>
      <c r="AB1" s="33" t="s">
        <v>1732</v>
      </c>
      <c r="AC1" s="31"/>
      <c r="AD1" s="219" t="s">
        <v>1939</v>
      </c>
      <c r="AE1" s="219"/>
      <c r="AF1" s="219"/>
      <c r="AG1" s="31"/>
      <c r="AH1" s="220" t="s">
        <v>1940</v>
      </c>
      <c r="AI1" s="220"/>
      <c r="AJ1" s="220"/>
    </row>
    <row r="2" spans="1:39" ht="13.5" customHeight="1">
      <c r="A2" s="46" t="s">
        <v>1941</v>
      </c>
      <c r="B2" s="35" t="s">
        <v>1942</v>
      </c>
      <c r="C2" s="36" t="s">
        <v>1727</v>
      </c>
      <c r="D2" s="36" t="s">
        <v>1727</v>
      </c>
      <c r="E2" s="37" t="s">
        <v>1726</v>
      </c>
      <c r="F2" s="36" t="s">
        <v>1745</v>
      </c>
      <c r="G2" s="36" t="s">
        <v>1745</v>
      </c>
      <c r="H2" s="36" t="s">
        <v>1755</v>
      </c>
      <c r="I2" s="36" t="s">
        <v>1738</v>
      </c>
      <c r="J2" s="36" t="s">
        <v>1927</v>
      </c>
      <c r="K2" s="38" t="s">
        <v>1943</v>
      </c>
      <c r="L2" s="38" t="s">
        <v>1944</v>
      </c>
      <c r="M2" s="38" t="s">
        <v>1945</v>
      </c>
      <c r="N2" s="38" t="s">
        <v>1945</v>
      </c>
      <c r="O2" s="38" t="s">
        <v>1945</v>
      </c>
      <c r="P2" s="44" t="s">
        <v>1946</v>
      </c>
      <c r="Q2" s="39" t="s">
        <v>1947</v>
      </c>
      <c r="R2" s="39" t="s">
        <v>1947</v>
      </c>
      <c r="S2" s="39" t="s">
        <v>1948</v>
      </c>
      <c r="T2" s="39" t="s">
        <v>1949</v>
      </c>
      <c r="U2" s="39" t="s">
        <v>1950</v>
      </c>
      <c r="V2" s="39" t="s">
        <v>1951</v>
      </c>
      <c r="W2" s="39" t="s">
        <v>1952</v>
      </c>
      <c r="X2" s="39" t="s">
        <v>1953</v>
      </c>
      <c r="Y2" s="39" t="s">
        <v>1953</v>
      </c>
      <c r="Z2" s="50" t="s">
        <v>1949</v>
      </c>
      <c r="AA2" s="32" t="s">
        <v>1954</v>
      </c>
      <c r="AB2" s="33" t="s">
        <v>1955</v>
      </c>
      <c r="AC2" s="31"/>
      <c r="AD2" s="48" t="s">
        <v>1956</v>
      </c>
      <c r="AE2" s="48" t="s">
        <v>1957</v>
      </c>
      <c r="AF2" s="48" t="s">
        <v>1958</v>
      </c>
      <c r="AG2" s="31"/>
      <c r="AH2" s="49" t="s">
        <v>1956</v>
      </c>
      <c r="AI2" s="49" t="s">
        <v>1957</v>
      </c>
      <c r="AJ2" s="49" t="s">
        <v>1958</v>
      </c>
    </row>
    <row r="3" spans="1:39" ht="13.5" customHeight="1">
      <c r="A3" s="47" t="e">
        <f>'Conveyor List'!#REF!</f>
        <v>#REF!</v>
      </c>
      <c r="B3" s="40">
        <f>IF(AND(Rework!$K4="",Rework!$L4=""),0,MAX(MAX(LEFT(Rework!$K4,IF(ISERROR(FIND("/",Rework!$K4))=TRUE,LEN(Rework!$K4),FIND("/",Rework!$K4)-2)),TRIM(RIGHT(Rework!$K4,LEN(Rework!$K4)-IF(ISERROR(FIND("/",Rework!$K4))=TRUE,0,FIND("/",Rework!$K4))))),MAX(LEFT(Rework!$L4,IF(ISERROR(FIND("/",Rework!$L4))=TRUE,LEN(Rework!$L4),FIND("/",Rework!$L4)-2)),TRIM(RIGHT(Rework!$L4,LEN(Rework!$L4)-IF(ISERROR(FIND("/",Rework!$L4))=TRUE,0,FIND("/",Rework!$L4)))))))</f>
        <v>0</v>
      </c>
      <c r="C3" s="41">
        <f>IF(AND(Rework!$F4="",Rework!$G4=""),0,Rework!$F4+Rework!$G4/12)</f>
        <v>0</v>
      </c>
      <c r="D3" s="41">
        <f>IF(AND(Rework!F4="",Rework!G4=""),0,IF(ISERROR(FIND("Slave",Rework!C4)) =FALSE,Rework!F5+Rework!G5/12,0))</f>
        <v>0</v>
      </c>
      <c r="E3" s="42">
        <f>IF(Rework!$E4="",0,Rework!$E4)</f>
        <v>0</v>
      </c>
      <c r="F3" s="43">
        <f>IF(Rework!$H4="",0,MIN(LEFT(Rework!$H4,IF(ISERROR(FIND("/",Rework!$H4))=TRUE,LEN(Rework!$H4),FIND("/",Rework!$H4)-3)),IF(ISERROR(FIND("/",Rework!$H4))=TRUE,Rework!$H4,TRIM(LEFT(RIGHT(Rework!$H4, LEN(Rework!$H4)-FIND("/",Rework!$H4)),LEN(RIGHT(Rework!$H4, LEN(Rework!$H4)-FIND("/",Rework!$H4)))-1)))))</f>
        <v>0</v>
      </c>
      <c r="G3" s="43">
        <f>IF(Rework!$I4="",0,MAX(LEFT(Rework!$I4,IF(ISERROR(FIND("/",Rework!$I4))=TRUE,LEN(Rework!$I4),FIND("/",Rework!$I4)-3)),IF(ISERROR(FIND("/",Rework!$I4))=TRUE,Rework!$I4,TRIM(LEFT(RIGHT(Rework!$I4, LEN(Rework!$I4)-FIND("/",Rework!$I4)),LEN(RIGHT(Rework!$I4, LEN(Rework!$I4)-FIND("/",Rework!$I4)))-1)))))</f>
        <v>0</v>
      </c>
      <c r="H3" s="41">
        <f>IF(Rework!W4&gt;0,IF(Rework!W4&gt;1,2,1),0)</f>
        <v>0</v>
      </c>
      <c r="I3" s="43">
        <f>IF(Rework!X4="",IF(Rework!$E4=61.5,2400,1800),Rework!X4)</f>
        <v>1800</v>
      </c>
      <c r="J3" s="41">
        <v>30</v>
      </c>
      <c r="K3" s="44">
        <f>IF(ISERROR(FIND("Belt",Rework!C4))=FALSE,0.3,IF(ISERROR(FIND("Roller",Rework!C4))=FALSE,0.05,0.25))</f>
        <v>0.25</v>
      </c>
      <c r="L3" s="44">
        <v>1</v>
      </c>
      <c r="M3" s="44">
        <v>0.95</v>
      </c>
      <c r="N3" s="44">
        <v>0.85</v>
      </c>
      <c r="O3" s="44">
        <f>IF(ISERROR(FIND("M",Rework!$N4))=TRUE,0.95,1)</f>
        <v>0.95</v>
      </c>
      <c r="P3" s="44">
        <v>1</v>
      </c>
      <c r="Q3" s="39">
        <f>IF(B3=0,0,(I3*J3)/(60*B3))</f>
        <v>0</v>
      </c>
      <c r="R3" s="39">
        <f>IF(E3=0,0,(2*L3*((E3-1)/12)))</f>
        <v>0</v>
      </c>
      <c r="S3" s="39">
        <f>IF(B3=0,0,(1.25*B3*K3*C3*(Q3+R3))/(33000*M3*N3*O3))</f>
        <v>0</v>
      </c>
      <c r="T3" s="39">
        <f>IF(AND(G3=0,F3=0),0,(1.25*I3*J3*((G3-F3)/12))/(60*33000*M3*N3*O3))</f>
        <v>0</v>
      </c>
      <c r="U3" s="39">
        <f>IF(E3=0,0,(1.25*B3*0.05*(Q3+(((E3/12)-1)*L3))*C3)/(60*33000*M3*N3*O3))</f>
        <v>0</v>
      </c>
      <c r="V3" s="39">
        <f>IF(H3=0,0,(1.25*B3*K3*(H3*((12*(E3-1))+200)))/(33000*M3*N3*O3))</f>
        <v>0</v>
      </c>
      <c r="W3" s="39">
        <f>IF(D3=0,0,(1.25*B3*K3*D3*(Q3+R3))/(33000*M3*N3*O3*O3)+5*(0.01*(500+1.25*((Q3+R3)*K3*D3)))*B3/(33000*M3*N3*O3*O3))</f>
        <v>0</v>
      </c>
      <c r="X3" s="39">
        <f>IF(B3=0,0,ROUNDUP(((AA3/B3)*33000*N3),0))</f>
        <v>0</v>
      </c>
      <c r="Y3" s="39">
        <f>IF(C3="",0,ROUNDUP((((K3*(C3+D3)*(Q3+R3))+(J3+((G3-F3)/12)))/0.85),0))</f>
        <v>36</v>
      </c>
      <c r="Z3" s="50">
        <f>S3+T3+U3+V3+W3</f>
        <v>0</v>
      </c>
      <c r="AA3" s="32">
        <f>VLOOKUP(Z3,$AD$3:$AF$13,3,TRUE)</f>
        <v>2</v>
      </c>
      <c r="AB3" s="45">
        <f>VLOOKUP(X3,$AH$3:$AJ$5,3,TRUE)</f>
        <v>8</v>
      </c>
      <c r="AC3" s="31"/>
      <c r="AD3" s="48">
        <v>0</v>
      </c>
      <c r="AE3" s="48">
        <v>1</v>
      </c>
      <c r="AF3" s="48">
        <f>IF(Rework!$C$1="FedEx Ground", 2, 1)</f>
        <v>2</v>
      </c>
      <c r="AG3" s="31"/>
      <c r="AH3" s="49">
        <v>0</v>
      </c>
      <c r="AI3" s="49">
        <v>1000</v>
      </c>
      <c r="AJ3" s="49">
        <v>8</v>
      </c>
    </row>
    <row r="4" spans="1:39" ht="13.5" customHeight="1">
      <c r="A4" s="47">
        <f>'Conveyor List'!C1</f>
        <v>0</v>
      </c>
      <c r="B4" s="40">
        <f>IF(AND(Rework!$K5="",Rework!$L5=""),0,MAX(MAX(LEFT(Rework!$K5,IF(ISERROR(FIND("/",Rework!$K5))=TRUE,LEN(Rework!$K5),FIND("/",Rework!$K5)-2)),TRIM(RIGHT(Rework!$K5,LEN(Rework!$K5)-IF(ISERROR(FIND("/",Rework!$K5))=TRUE,0,FIND("/",Rework!$K5))))),MAX(LEFT(Rework!$L5,IF(ISERROR(FIND("/",Rework!$L5))=TRUE,LEN(Rework!$L5),FIND("/",Rework!$L5)-2)),TRIM(RIGHT(Rework!$L5,LEN(Rework!$L5)-IF(ISERROR(FIND("/",Rework!$L5))=TRUE,0,FIND("/",Rework!$L5)))))))</f>
        <v>0</v>
      </c>
      <c r="C4" s="41">
        <f>IF(AND(Rework!$F5="",Rework!$G5=""),0,Rework!$F5+Rework!$G5/12)</f>
        <v>0</v>
      </c>
      <c r="D4" s="41">
        <f>IF(AND(Rework!F5="",Rework!G5=""),0,IF(ISERROR(FIND("Slave",Rework!C5)) =FALSE,Rework!F6+Rework!G6/12,0))</f>
        <v>0</v>
      </c>
      <c r="E4" s="42">
        <f>IF(Rework!$E5="",0,Rework!$E5)</f>
        <v>0</v>
      </c>
      <c r="F4" s="43">
        <f>IF(Rework!$H5="",0,MIN(LEFT(Rework!$H5,IF(ISERROR(FIND("/",Rework!$H5))=TRUE,LEN(Rework!$H5),FIND("/",Rework!$H5)-3)),IF(ISERROR(FIND("/",Rework!$H5))=TRUE,Rework!$H5,TRIM(LEFT(RIGHT(Rework!$H5, LEN(Rework!$H5)-FIND("/",Rework!$H5)),LEN(RIGHT(Rework!$H5, LEN(Rework!$H5)-FIND("/",Rework!$H5)))-1)))))</f>
        <v>0</v>
      </c>
      <c r="G4" s="43">
        <f>IF(Rework!$I5="",0,MAX(LEFT(Rework!$I5,IF(ISERROR(FIND("/",Rework!$I5))=TRUE,LEN(Rework!$I5),FIND("/",Rework!$I5)-3)),IF(ISERROR(FIND("/",Rework!$I5))=TRUE,Rework!$I5,TRIM(LEFT(RIGHT(Rework!$I5, LEN(Rework!$I5)-FIND("/",Rework!$I5)),LEN(RIGHT(Rework!$I5, LEN(Rework!$I5)-FIND("/",Rework!$I5)))-1)))))</f>
        <v>0</v>
      </c>
      <c r="H4" s="41">
        <f>IF(Rework!W5&gt;0,IF(Rework!W5&gt;1,2,1),0)</f>
        <v>0</v>
      </c>
      <c r="I4" s="43">
        <f>IF(Rework!X5="",IF(Rework!$E5=61.5,2400,1800),Rework!X5)</f>
        <v>1800</v>
      </c>
      <c r="J4" s="41">
        <v>30</v>
      </c>
      <c r="K4" s="44">
        <f>IF(ISERROR(FIND("Belt",Rework!C5))=FALSE,0.3,IF(ISERROR(FIND("Roller",Rework!C5))=FALSE,0.05,0.25))</f>
        <v>0.25</v>
      </c>
      <c r="L4" s="44">
        <v>1</v>
      </c>
      <c r="M4" s="44">
        <v>0.95</v>
      </c>
      <c r="N4" s="44">
        <v>0.85</v>
      </c>
      <c r="O4" s="44">
        <f>IF(ISERROR(FIND("M",Rework!$N5))=TRUE,0.95,1)</f>
        <v>0.95</v>
      </c>
      <c r="P4" s="44">
        <v>1</v>
      </c>
      <c r="Q4" s="39">
        <f>IF(B4=0,0,(I4*J4)/(60*B4))</f>
        <v>0</v>
      </c>
      <c r="R4" s="39">
        <f>IF(E4=0,0,(2*L4*((E4-1)/12)))</f>
        <v>0</v>
      </c>
      <c r="S4" s="39">
        <f>IF(B4=0,0,(1.25*B4*K4*C4*(Q4+R4))/(33000*M4*N4*O4))</f>
        <v>0</v>
      </c>
      <c r="T4" s="39">
        <f>IF(AND(G4=0,F4=0),0,(1.25*I4*J4*((G4-F4)/12))/(60*33000*M4*N4*O4))</f>
        <v>0</v>
      </c>
      <c r="U4" s="39">
        <f>IF(E4=0,0,(1.25*B4*0.05*(Q4+(((E4/12)-1)*L4))*C4)/(60*33000*M4*N4*O4))</f>
        <v>0</v>
      </c>
      <c r="V4" s="39">
        <f>IF(H4=0,0,(1.25*B4*K4*(H4*((12*(E4-1))+200)))/(33000*M4*N4*O4))</f>
        <v>0</v>
      </c>
      <c r="W4" s="39">
        <f>IF(D4=0,0,(1.25*B4*K4*D4*(Q4+R4))/(33000*M4*N4*O4*O4)+5*(0.01*(500+1.25*((Q4+R4)*K4*D4)))*B4/(33000*M4*N4*O4*O4))</f>
        <v>0</v>
      </c>
      <c r="X4" s="39">
        <f>IF(B4=0,0,ROUNDUP(((AA4/B4)*33000*N4),0))</f>
        <v>0</v>
      </c>
      <c r="Y4" s="39">
        <f>IF(C4="",0,ROUNDUP((((K4*(C4+D4)*(Q4+R4))+(J4+((G4-F4)/12)))/0.85),0))</f>
        <v>36</v>
      </c>
      <c r="Z4" s="50">
        <f>S4+T4+U4+V4+W4</f>
        <v>0</v>
      </c>
      <c r="AA4" s="32">
        <f>VLOOKUP(Z4,$AD$3:$AF$13,3,TRUE)</f>
        <v>2</v>
      </c>
      <c r="AB4" s="45">
        <f>VLOOKUP(X4,$AH$3:$AJ$5,3,TRUE)</f>
        <v>8</v>
      </c>
      <c r="AC4" s="31"/>
      <c r="AD4" s="52">
        <v>1.0001</v>
      </c>
      <c r="AE4" s="48">
        <v>1.5</v>
      </c>
      <c r="AF4" s="48">
        <f>IF(Rework!$C$1="FedEx Ground", 2, 1)</f>
        <v>2</v>
      </c>
      <c r="AG4" s="31"/>
      <c r="AH4" s="49">
        <v>1000.01</v>
      </c>
      <c r="AI4" s="49">
        <v>2000</v>
      </c>
      <c r="AJ4" s="49">
        <v>12</v>
      </c>
      <c r="AL4" s="3" t="s">
        <v>1959</v>
      </c>
      <c r="AM4" s="3" t="s">
        <v>1960</v>
      </c>
    </row>
    <row r="5" spans="1:39" ht="13.5" customHeight="1">
      <c r="A5" s="47" t="e">
        <f>'Conveyor List'!#REF!</f>
        <v>#REF!</v>
      </c>
      <c r="B5" s="40">
        <f>IF(AND(Rework!$K6="",Rework!$L6=""),0,MAX(MAX(LEFT(Rework!$K6,IF(ISERROR(FIND("/",Rework!$K6))=TRUE,LEN(Rework!$K6),FIND("/",Rework!$K6)-2)),TRIM(RIGHT(Rework!$K6,LEN(Rework!$K6)-IF(ISERROR(FIND("/",Rework!$K6))=TRUE,0,FIND("/",Rework!$K6))))),MAX(LEFT(Rework!$L6,IF(ISERROR(FIND("/",Rework!$L6))=TRUE,LEN(Rework!$L6),FIND("/",Rework!$L6)-2)),TRIM(RIGHT(Rework!$L6,LEN(Rework!$L6)-IF(ISERROR(FIND("/",Rework!$L6))=TRUE,0,FIND("/",Rework!$L6)))))))</f>
        <v>0</v>
      </c>
      <c r="C5" s="41">
        <f>IF(AND(Rework!$F6="",Rework!$G6=""),0,Rework!$F6+Rework!$G6/12)</f>
        <v>0</v>
      </c>
      <c r="D5" s="41">
        <f>IF(AND(Rework!F6="",Rework!G6=""),0,IF(ISERROR(FIND("Slave",Rework!C6)) =FALSE,Rework!F7+Rework!G7/12,0))</f>
        <v>0</v>
      </c>
      <c r="E5" s="42">
        <f>IF(Rework!$E6="",0,Rework!$E6)</f>
        <v>0</v>
      </c>
      <c r="F5" s="43">
        <f>IF(Rework!$H6="",0,MIN(LEFT(Rework!$H6,IF(ISERROR(FIND("/",Rework!$H6))=TRUE,LEN(Rework!$H6),FIND("/",Rework!$H6)-3)),IF(ISERROR(FIND("/",Rework!$H6))=TRUE,Rework!$H6,TRIM(LEFT(RIGHT(Rework!$H6, LEN(Rework!$H6)-FIND("/",Rework!$H6)),LEN(RIGHT(Rework!$H6, LEN(Rework!$H6)-FIND("/",Rework!$H6)))-1)))))</f>
        <v>0</v>
      </c>
      <c r="G5" s="43">
        <f>IF(Rework!$I6="",0,MAX(LEFT(Rework!$I6,IF(ISERROR(FIND("/",Rework!$I6))=TRUE,LEN(Rework!$I6),FIND("/",Rework!$I6)-3)),IF(ISERROR(FIND("/",Rework!$I6))=TRUE,Rework!$I6,TRIM(LEFT(RIGHT(Rework!$I6, LEN(Rework!$I6)-FIND("/",Rework!$I6)),LEN(RIGHT(Rework!$I6, LEN(Rework!$I6)-FIND("/",Rework!$I6)))-1)))))</f>
        <v>0</v>
      </c>
      <c r="H5" s="41">
        <f>IF(Rework!W6&gt;0,IF(Rework!W6&gt;1,2,1),0)</f>
        <v>0</v>
      </c>
      <c r="I5" s="43">
        <f>IF(Rework!X6="",IF(Rework!$E6=61.5,2400,1800),Rework!X6)</f>
        <v>1800</v>
      </c>
      <c r="J5" s="41">
        <v>30</v>
      </c>
      <c r="K5" s="44">
        <f>IF(ISERROR(FIND("Belt",Rework!C6))=FALSE,0.3,IF(ISERROR(FIND("Roller",Rework!C6))=FALSE,0.05,0.25))</f>
        <v>0.25</v>
      </c>
      <c r="L5" s="44">
        <v>1</v>
      </c>
      <c r="M5" s="44">
        <v>0.95</v>
      </c>
      <c r="N5" s="44">
        <v>0.85</v>
      </c>
      <c r="O5" s="44">
        <f>IF(ISERROR(FIND("M",Rework!$N6))=TRUE,0.95,1)</f>
        <v>0.95</v>
      </c>
      <c r="P5" s="44">
        <v>1</v>
      </c>
      <c r="Q5" s="39">
        <f>IF(B5=0,0,(I5*J5)/(60*B5))</f>
        <v>0</v>
      </c>
      <c r="R5" s="39">
        <f>IF(E5=0,0,(2*L5*((E5-1)/12)))</f>
        <v>0</v>
      </c>
      <c r="S5" s="39">
        <f>IF(B5=0,0,(1.25*B5*K5*C5*(Q5+R5))/(33000*M5*N5*O5))</f>
        <v>0</v>
      </c>
      <c r="T5" s="39">
        <f>IF(AND(G5=0,F5=0),0,(1.25*I5*J5*((G5-F5)/12))/(60*33000*M5*N5*O5))</f>
        <v>0</v>
      </c>
      <c r="U5" s="39">
        <f>IF(E5=0,0,(1.25*B5*0.05*(Q5+(((E5/12)-1)*L5))*C5)/(60*33000*M5*N5*O5))</f>
        <v>0</v>
      </c>
      <c r="V5" s="39">
        <f>IF(H5=0,0,(1.25*B5*K5*(H5*((12*(E5-1))+200)))/(33000*M5*N5*O5))</f>
        <v>0</v>
      </c>
      <c r="W5" s="39">
        <f>IF(D5=0,0,(1.25*B5*K5*D5*(Q5+R5))/(33000*M5*N5*O5*O5)+5*(0.01*(500+1.25*((Q5+R5)*K5*D5)))*B5/(33000*M5*N5*O5*O5))</f>
        <v>0</v>
      </c>
      <c r="X5" s="39">
        <f>IF(B5=0,0,ROUNDUP(((AA5/B5)*33000*N5),0))</f>
        <v>0</v>
      </c>
      <c r="Y5" s="39">
        <f>IF(C5="",0,ROUNDUP((((K5*(C5+D5)*(Q5+R5))+(J5+((G5-F5)/12)))/0.85),0))</f>
        <v>36</v>
      </c>
      <c r="Z5" s="50">
        <f>S5+T5+U5+V5+W5</f>
        <v>0</v>
      </c>
      <c r="AA5" s="32">
        <f>VLOOKUP(Z5,$AD$3:$AF$13,3,TRUE)</f>
        <v>2</v>
      </c>
      <c r="AB5" s="45">
        <f>VLOOKUP(X5,$AH$3:$AJ$5,3,TRUE)</f>
        <v>8</v>
      </c>
      <c r="AC5" s="31"/>
      <c r="AD5" s="52">
        <v>1.5001</v>
      </c>
      <c r="AE5" s="48">
        <v>2</v>
      </c>
      <c r="AF5" s="48">
        <v>2</v>
      </c>
      <c r="AG5" s="31"/>
      <c r="AH5" s="49">
        <v>2000.01</v>
      </c>
      <c r="AI5" s="49"/>
      <c r="AJ5" s="49" t="s">
        <v>1961</v>
      </c>
      <c r="AL5" s="3" t="s">
        <v>1962</v>
      </c>
      <c r="AM5" s="3" t="s">
        <v>1963</v>
      </c>
    </row>
    <row r="6" spans="1:39" ht="13.5" customHeight="1">
      <c r="A6" s="47" t="e">
        <f>'Conveyor List'!#REF!</f>
        <v>#REF!</v>
      </c>
      <c r="B6" s="40">
        <f>IF(AND(Rework!$K7="",Rework!$L7=""),0,MAX(MAX(LEFT(Rework!$K7,IF(ISERROR(FIND("/",Rework!$K7))=TRUE,LEN(Rework!$K7),FIND("/",Rework!$K7)-2)),TRIM(RIGHT(Rework!$K7,LEN(Rework!$K7)-IF(ISERROR(FIND("/",Rework!$K7))=TRUE,0,FIND("/",Rework!$K7))))),MAX(LEFT(Rework!$L7,IF(ISERROR(FIND("/",Rework!$L7))=TRUE,LEN(Rework!$L7),FIND("/",Rework!$L7)-2)),TRIM(RIGHT(Rework!$L7,LEN(Rework!$L7)-IF(ISERROR(FIND("/",Rework!$L7))=TRUE,0,FIND("/",Rework!$L7)))))))</f>
        <v>0</v>
      </c>
      <c r="C6" s="41">
        <f>IF(AND(Rework!$F7="",Rework!$G7=""),0,Rework!$F7+Rework!$G7/12)</f>
        <v>0</v>
      </c>
      <c r="D6" s="41">
        <f>IF(AND(Rework!F7="",Rework!G7=""),0,IF(ISERROR(FIND("Slave",Rework!C7)) =FALSE,Rework!F8+Rework!G8/12,0))</f>
        <v>0</v>
      </c>
      <c r="E6" s="42">
        <f>IF(Rework!$E7="",0,Rework!$E7)</f>
        <v>0</v>
      </c>
      <c r="F6" s="43">
        <f>IF(Rework!$H7="",0,MIN(LEFT(Rework!$H7,IF(ISERROR(FIND("/",Rework!$H7))=TRUE,LEN(Rework!$H7),FIND("/",Rework!$H7)-3)),IF(ISERROR(FIND("/",Rework!$H7))=TRUE,Rework!$H7,TRIM(LEFT(RIGHT(Rework!$H7, LEN(Rework!$H7)-FIND("/",Rework!$H7)),LEN(RIGHT(Rework!$H7, LEN(Rework!$H7)-FIND("/",Rework!$H7)))-1)))))</f>
        <v>0</v>
      </c>
      <c r="G6" s="43">
        <f>IF(Rework!$I7="",0,MAX(LEFT(Rework!$I7,IF(ISERROR(FIND("/",Rework!$I7))=TRUE,LEN(Rework!$I7),FIND("/",Rework!$I7)-3)),IF(ISERROR(FIND("/",Rework!$I7))=TRUE,Rework!$I7,TRIM(LEFT(RIGHT(Rework!$I7, LEN(Rework!$I7)-FIND("/",Rework!$I7)),LEN(RIGHT(Rework!$I7, LEN(Rework!$I7)-FIND("/",Rework!$I7)))-1)))))</f>
        <v>0</v>
      </c>
      <c r="H6" s="41">
        <f>IF(Rework!W7&gt;0,IF(Rework!W7&gt;1,2,1),0)</f>
        <v>0</v>
      </c>
      <c r="I6" s="43">
        <f>IF(Rework!X7="",IF(Rework!$E7=61.5,2400,1800),Rework!X7)</f>
        <v>1800</v>
      </c>
      <c r="J6" s="41">
        <v>30</v>
      </c>
      <c r="K6" s="44">
        <f>IF(ISERROR(FIND("Belt",Rework!C7))=FALSE,0.3,IF(ISERROR(FIND("Roller",Rework!C7))=FALSE,0.05,0.25))</f>
        <v>0.25</v>
      </c>
      <c r="L6" s="44">
        <v>1</v>
      </c>
      <c r="M6" s="44">
        <v>0.95</v>
      </c>
      <c r="N6" s="44">
        <v>0.85</v>
      </c>
      <c r="O6" s="44">
        <f>IF(ISERROR(FIND("M",Rework!$N7))=TRUE,0.95,1)</f>
        <v>0.95</v>
      </c>
      <c r="P6" s="44">
        <v>1</v>
      </c>
      <c r="Q6" s="39">
        <f t="shared" ref="Q6:Q69" si="0">IF(B6=0,0,(I6*J6)/(60*B6))</f>
        <v>0</v>
      </c>
      <c r="R6" s="39">
        <f t="shared" ref="R6:R69" si="1">IF(E6=0,0,(2*L6*((E6-1)/12)))</f>
        <v>0</v>
      </c>
      <c r="S6" s="39">
        <f t="shared" ref="S6:S69" si="2">IF(B6=0,0,(1.25*B6*K6*C6*(Q6+R6))/(33000*M6*N6*O6))</f>
        <v>0</v>
      </c>
      <c r="T6" s="39">
        <f t="shared" ref="T6:T69" si="3">IF(AND(G6=0,F6=0),0,(1.25*I6*J6*((G6-F6)/12))/(60*33000*M6*N6*O6))</f>
        <v>0</v>
      </c>
      <c r="U6" s="39">
        <f t="shared" ref="U6:U69" si="4">IF(E6=0,0,(1.25*B6*0.05*(Q6+(((E6/12)-1)*L6))*C6)/(60*33000*M6*N6*O6))</f>
        <v>0</v>
      </c>
      <c r="V6" s="39">
        <f t="shared" ref="V6:V69" si="5">IF(H6=0,0,(1.25*B6*K6*(H6*((12*(E6-1))+200)))/(33000*M6*N6*O6))</f>
        <v>0</v>
      </c>
      <c r="W6" s="39">
        <f t="shared" ref="W6:W69" si="6">IF(D6=0,0,(1.25*B6*K6*D6*(Q6+R6))/(33000*M6*N6*O6*O6)+5*(0.01*(500+1.25*((Q6+R6)*K6*D6)))*B6/(33000*M6*N6*O6*O6))</f>
        <v>0</v>
      </c>
      <c r="X6" s="39">
        <f t="shared" ref="X6:X69" si="7">IF(B6=0,0,ROUNDUP(((AA6/B6)*33000*N6),0))</f>
        <v>0</v>
      </c>
      <c r="Y6" s="39">
        <f t="shared" ref="Y6:Y69" si="8">IF(C6="",0,ROUNDUP((((K6*(C6+D6)*(Q6+R6))+(J6+((G6-F6)/12)))/0.85),0))</f>
        <v>36</v>
      </c>
      <c r="Z6" s="50">
        <f t="shared" ref="Z6:Z69" si="9">S6+T6+U6+V6+W6</f>
        <v>0</v>
      </c>
      <c r="AA6" s="32">
        <f t="shared" ref="AA6:AA69" si="10">VLOOKUP(Z6,$AD$3:$AF$13,3,TRUE)</f>
        <v>2</v>
      </c>
      <c r="AB6" s="45">
        <f t="shared" ref="AB6:AB69" si="11">VLOOKUP(X6,$AH$3:$AJ$5,3,TRUE)</f>
        <v>8</v>
      </c>
      <c r="AC6" s="31"/>
      <c r="AD6" s="52">
        <v>2.0001000000000002</v>
      </c>
      <c r="AE6" s="48">
        <v>3</v>
      </c>
      <c r="AF6" s="48">
        <v>3</v>
      </c>
      <c r="AG6" s="31"/>
      <c r="AL6" s="3" t="s">
        <v>1964</v>
      </c>
      <c r="AM6" s="3" t="s">
        <v>1965</v>
      </c>
    </row>
    <row r="7" spans="1:39" ht="13.5" customHeight="1">
      <c r="A7" s="47" t="e">
        <f>'Conveyor List'!#REF!</f>
        <v>#REF!</v>
      </c>
      <c r="B7" s="40">
        <f>IF(AND(Rework!$K8="",Rework!$L8=""),0,MAX(MAX(LEFT(Rework!$K8,IF(ISERROR(FIND("/",Rework!$K8))=TRUE,LEN(Rework!$K8),FIND("/",Rework!$K8)-2)),TRIM(RIGHT(Rework!$K8,LEN(Rework!$K8)-IF(ISERROR(FIND("/",Rework!$K8))=TRUE,0,FIND("/",Rework!$K8))))),MAX(LEFT(Rework!$L8,IF(ISERROR(FIND("/",Rework!$L8))=TRUE,LEN(Rework!$L8),FIND("/",Rework!$L8)-2)),TRIM(RIGHT(Rework!$L8,LEN(Rework!$L8)-IF(ISERROR(FIND("/",Rework!$L8))=TRUE,0,FIND("/",Rework!$L8)))))))</f>
        <v>0</v>
      </c>
      <c r="C7" s="41">
        <f>IF(AND(Rework!$F8="",Rework!$G8=""),0,Rework!$F8+Rework!$G8/12)</f>
        <v>0</v>
      </c>
      <c r="D7" s="41">
        <f>IF(AND(Rework!F8="",Rework!G8=""),0,IF(ISERROR(FIND("Slave",Rework!C8)) =FALSE,Rework!F9+Rework!G9/12,0))</f>
        <v>0</v>
      </c>
      <c r="E7" s="42">
        <f>IF(Rework!$E8="",0,Rework!$E8)</f>
        <v>0</v>
      </c>
      <c r="F7" s="43">
        <f>IF(Rework!$H8="",0,MIN(LEFT(Rework!$H8,IF(ISERROR(FIND("/",Rework!$H8))=TRUE,LEN(Rework!$H8),FIND("/",Rework!$H8)-3)),IF(ISERROR(FIND("/",Rework!$H8))=TRUE,Rework!$H8,TRIM(LEFT(RIGHT(Rework!$H8, LEN(Rework!$H8)-FIND("/",Rework!$H8)),LEN(RIGHT(Rework!$H8, LEN(Rework!$H8)-FIND("/",Rework!$H8)))-1)))))</f>
        <v>0</v>
      </c>
      <c r="G7" s="43">
        <f>IF(Rework!$I8="",0,MAX(LEFT(Rework!$I8,IF(ISERROR(FIND("/",Rework!$I8))=TRUE,LEN(Rework!$I8),FIND("/",Rework!$I8)-3)),IF(ISERROR(FIND("/",Rework!$I8))=TRUE,Rework!$I8,TRIM(LEFT(RIGHT(Rework!$I8, LEN(Rework!$I8)-FIND("/",Rework!$I8)),LEN(RIGHT(Rework!$I8, LEN(Rework!$I8)-FIND("/",Rework!$I8)))-1)))))</f>
        <v>0</v>
      </c>
      <c r="H7" s="41">
        <f>IF(Rework!W8&gt;0,IF(Rework!W8&gt;1,2,1),0)</f>
        <v>0</v>
      </c>
      <c r="I7" s="43">
        <f>IF(Rework!X8="",IF(Rework!$E8=61.5,2400,1800),Rework!X8)</f>
        <v>1800</v>
      </c>
      <c r="J7" s="41">
        <v>30</v>
      </c>
      <c r="K7" s="44">
        <f>IF(ISERROR(FIND("Belt",Rework!C8))=FALSE,0.3,IF(ISERROR(FIND("Roller",Rework!C8))=FALSE,0.05,0.25))</f>
        <v>0.25</v>
      </c>
      <c r="L7" s="44">
        <v>1</v>
      </c>
      <c r="M7" s="44">
        <v>0.95</v>
      </c>
      <c r="N7" s="44">
        <v>0.85</v>
      </c>
      <c r="O7" s="44">
        <f>IF(ISERROR(FIND("M",Rework!$N8))=TRUE,0.95,1)</f>
        <v>0.95</v>
      </c>
      <c r="P7" s="44">
        <v>1</v>
      </c>
      <c r="Q7" s="39">
        <f t="shared" si="0"/>
        <v>0</v>
      </c>
      <c r="R7" s="39">
        <f t="shared" si="1"/>
        <v>0</v>
      </c>
      <c r="S7" s="39">
        <f t="shared" si="2"/>
        <v>0</v>
      </c>
      <c r="T7" s="39">
        <f t="shared" si="3"/>
        <v>0</v>
      </c>
      <c r="U7" s="39">
        <f t="shared" si="4"/>
        <v>0</v>
      </c>
      <c r="V7" s="39">
        <f t="shared" si="5"/>
        <v>0</v>
      </c>
      <c r="W7" s="39">
        <f t="shared" si="6"/>
        <v>0</v>
      </c>
      <c r="X7" s="39">
        <f t="shared" si="7"/>
        <v>0</v>
      </c>
      <c r="Y7" s="39">
        <f t="shared" si="8"/>
        <v>36</v>
      </c>
      <c r="Z7" s="50">
        <f t="shared" si="9"/>
        <v>0</v>
      </c>
      <c r="AA7" s="32">
        <f t="shared" si="10"/>
        <v>2</v>
      </c>
      <c r="AB7" s="45">
        <f t="shared" si="11"/>
        <v>8</v>
      </c>
      <c r="AC7" s="31"/>
      <c r="AD7" s="52">
        <v>3.0001000000000002</v>
      </c>
      <c r="AE7" s="48">
        <v>5</v>
      </c>
      <c r="AF7" s="48">
        <v>5</v>
      </c>
      <c r="AG7" s="31"/>
      <c r="AL7" s="3" t="s">
        <v>1966</v>
      </c>
      <c r="AM7" s="3" t="s">
        <v>1967</v>
      </c>
    </row>
    <row r="8" spans="1:39" ht="13.5" customHeight="1">
      <c r="A8" s="47" t="e">
        <f>'Conveyor List'!#REF!</f>
        <v>#REF!</v>
      </c>
      <c r="B8" s="40">
        <f>IF(AND(Rework!$K9="",Rework!$L9=""),0,MAX(MAX(LEFT(Rework!$K9,IF(ISERROR(FIND("/",Rework!$K9))=TRUE,LEN(Rework!$K9),FIND("/",Rework!$K9)-2)),TRIM(RIGHT(Rework!$K9,LEN(Rework!$K9)-IF(ISERROR(FIND("/",Rework!$K9))=TRUE,0,FIND("/",Rework!$K9))))),MAX(LEFT(Rework!$L9,IF(ISERROR(FIND("/",Rework!$L9))=TRUE,LEN(Rework!$L9),FIND("/",Rework!$L9)-2)),TRIM(RIGHT(Rework!$L9,LEN(Rework!$L9)-IF(ISERROR(FIND("/",Rework!$L9))=TRUE,0,FIND("/",Rework!$L9)))))))</f>
        <v>0</v>
      </c>
      <c r="C8" s="41">
        <f>IF(AND(Rework!$F9="",Rework!$G9=""),0,Rework!$F9+Rework!$G9/12)</f>
        <v>0</v>
      </c>
      <c r="D8" s="41">
        <f>IF(AND(Rework!F9="",Rework!G9=""),0,IF(ISERROR(FIND("Slave",Rework!C9)) =FALSE,Rework!F10+Rework!G10/12,0))</f>
        <v>0</v>
      </c>
      <c r="E8" s="42">
        <f>IF(Rework!$E9="",0,Rework!$E9)</f>
        <v>0</v>
      </c>
      <c r="F8" s="43">
        <f>IF(Rework!$H9="",0,MIN(LEFT(Rework!$H9,IF(ISERROR(FIND("/",Rework!$H9))=TRUE,LEN(Rework!$H9),FIND("/",Rework!$H9)-3)),IF(ISERROR(FIND("/",Rework!$H9))=TRUE,Rework!$H9,TRIM(LEFT(RIGHT(Rework!$H9, LEN(Rework!$H9)-FIND("/",Rework!$H9)),LEN(RIGHT(Rework!$H9, LEN(Rework!$H9)-FIND("/",Rework!$H9)))-1)))))</f>
        <v>0</v>
      </c>
      <c r="G8" s="43">
        <f>IF(Rework!$I9="",0,MAX(LEFT(Rework!$I9,IF(ISERROR(FIND("/",Rework!$I9))=TRUE,LEN(Rework!$I9),FIND("/",Rework!$I9)-3)),IF(ISERROR(FIND("/",Rework!$I9))=TRUE,Rework!$I9,TRIM(LEFT(RIGHT(Rework!$I9, LEN(Rework!$I9)-FIND("/",Rework!$I9)),LEN(RIGHT(Rework!$I9, LEN(Rework!$I9)-FIND("/",Rework!$I9)))-1)))))</f>
        <v>0</v>
      </c>
      <c r="H8" s="41">
        <f>IF(Rework!W9&gt;0,IF(Rework!W9&gt;1,2,1),0)</f>
        <v>0</v>
      </c>
      <c r="I8" s="43">
        <f>IF(Rework!X9="",IF(Rework!$E9=61.5,2400,1800),Rework!X9)</f>
        <v>1800</v>
      </c>
      <c r="J8" s="41">
        <v>30</v>
      </c>
      <c r="K8" s="44">
        <f>IF(ISERROR(FIND("Belt",Rework!C9))=FALSE,0.3,IF(ISERROR(FIND("Roller",Rework!C9))=FALSE,0.05,0.25))</f>
        <v>0.25</v>
      </c>
      <c r="L8" s="44">
        <v>1</v>
      </c>
      <c r="M8" s="44">
        <v>0.95</v>
      </c>
      <c r="N8" s="44">
        <v>0.85</v>
      </c>
      <c r="O8" s="44">
        <f>IF(ISERROR(FIND("M",Rework!$N9))=TRUE,0.95,1)</f>
        <v>0.95</v>
      </c>
      <c r="P8" s="44">
        <v>1</v>
      </c>
      <c r="Q8" s="39">
        <f t="shared" si="0"/>
        <v>0</v>
      </c>
      <c r="R8" s="39">
        <f t="shared" si="1"/>
        <v>0</v>
      </c>
      <c r="S8" s="39">
        <f t="shared" si="2"/>
        <v>0</v>
      </c>
      <c r="T8" s="39">
        <f t="shared" si="3"/>
        <v>0</v>
      </c>
      <c r="U8" s="39">
        <f t="shared" si="4"/>
        <v>0</v>
      </c>
      <c r="V8" s="39">
        <f t="shared" si="5"/>
        <v>0</v>
      </c>
      <c r="W8" s="39">
        <f t="shared" si="6"/>
        <v>0</v>
      </c>
      <c r="X8" s="39">
        <f t="shared" si="7"/>
        <v>0</v>
      </c>
      <c r="Y8" s="39">
        <f t="shared" si="8"/>
        <v>36</v>
      </c>
      <c r="Z8" s="50">
        <f t="shared" si="9"/>
        <v>0</v>
      </c>
      <c r="AA8" s="32">
        <f t="shared" si="10"/>
        <v>2</v>
      </c>
      <c r="AB8" s="45">
        <f t="shared" si="11"/>
        <v>8</v>
      </c>
      <c r="AC8" s="31"/>
      <c r="AD8" s="52">
        <v>5.0000999999999998</v>
      </c>
      <c r="AE8" s="48">
        <v>7.5</v>
      </c>
      <c r="AF8" s="48">
        <v>7.5</v>
      </c>
      <c r="AG8" s="31"/>
      <c r="AL8" s="3" t="s">
        <v>1968</v>
      </c>
      <c r="AM8" s="3" t="s">
        <v>1969</v>
      </c>
    </row>
    <row r="9" spans="1:39" ht="13.5" customHeight="1">
      <c r="A9" s="47" t="e">
        <f>'Conveyor List'!#REF!</f>
        <v>#REF!</v>
      </c>
      <c r="B9" s="40">
        <f>IF(AND(Rework!$K10="",Rework!$L10=""),0,MAX(MAX(LEFT(Rework!$K10,IF(ISERROR(FIND("/",Rework!$K10))=TRUE,LEN(Rework!$K10),FIND("/",Rework!$K10)-2)),TRIM(RIGHT(Rework!$K10,LEN(Rework!$K10)-IF(ISERROR(FIND("/",Rework!$K10))=TRUE,0,FIND("/",Rework!$K10))))),MAX(LEFT(Rework!$L10,IF(ISERROR(FIND("/",Rework!$L10))=TRUE,LEN(Rework!$L10),FIND("/",Rework!$L10)-2)),TRIM(RIGHT(Rework!$L10,LEN(Rework!$L10)-IF(ISERROR(FIND("/",Rework!$L10))=TRUE,0,FIND("/",Rework!$L10)))))))</f>
        <v>0</v>
      </c>
      <c r="C9" s="41">
        <f>IF(AND(Rework!$F10="",Rework!$G10=""),0,Rework!$F10+Rework!$G10/12)</f>
        <v>0</v>
      </c>
      <c r="D9" s="41">
        <f>IF(AND(Rework!F10="",Rework!G10=""),0,IF(ISERROR(FIND("Slave",Rework!C10)) =FALSE,Rework!F11+Rework!G11/12,0))</f>
        <v>0</v>
      </c>
      <c r="E9" s="42">
        <f>IF(Rework!$E10="",0,Rework!$E10)</f>
        <v>0</v>
      </c>
      <c r="F9" s="43">
        <f>IF(Rework!$H10="",0,MIN(LEFT(Rework!$H10,IF(ISERROR(FIND("/",Rework!$H10))=TRUE,LEN(Rework!$H10),FIND("/",Rework!$H10)-3)),IF(ISERROR(FIND("/",Rework!$H10))=TRUE,Rework!$H10,TRIM(LEFT(RIGHT(Rework!$H10, LEN(Rework!$H10)-FIND("/",Rework!$H10)),LEN(RIGHT(Rework!$H10, LEN(Rework!$H10)-FIND("/",Rework!$H10)))-1)))))</f>
        <v>0</v>
      </c>
      <c r="G9" s="43">
        <f>IF(Rework!$I10="",0,MAX(LEFT(Rework!$I10,IF(ISERROR(FIND("/",Rework!$I10))=TRUE,LEN(Rework!$I10),FIND("/",Rework!$I10)-3)),IF(ISERROR(FIND("/",Rework!$I10))=TRUE,Rework!$I10,TRIM(LEFT(RIGHT(Rework!$I10, LEN(Rework!$I10)-FIND("/",Rework!$I10)),LEN(RIGHT(Rework!$I10, LEN(Rework!$I10)-FIND("/",Rework!$I10)))-1)))))</f>
        <v>0</v>
      </c>
      <c r="H9" s="41">
        <f>IF(Rework!W10&gt;0,IF(Rework!W10&gt;1,2,1),0)</f>
        <v>0</v>
      </c>
      <c r="I9" s="43">
        <f>IF(Rework!X10="",IF(Rework!$E10=61.5,2400,1800),Rework!X10)</f>
        <v>1800</v>
      </c>
      <c r="J9" s="41">
        <v>30</v>
      </c>
      <c r="K9" s="44">
        <f>IF(ISERROR(FIND("Belt",Rework!C10))=FALSE,0.3,IF(ISERROR(FIND("Roller",Rework!C10))=FALSE,0.05,0.25))</f>
        <v>0.25</v>
      </c>
      <c r="L9" s="44">
        <v>1</v>
      </c>
      <c r="M9" s="44">
        <v>0.95</v>
      </c>
      <c r="N9" s="44">
        <v>0.85</v>
      </c>
      <c r="O9" s="44">
        <f>IF(ISERROR(FIND("M",Rework!$N10))=TRUE,0.95,1)</f>
        <v>0.95</v>
      </c>
      <c r="P9" s="44">
        <v>1</v>
      </c>
      <c r="Q9" s="39">
        <f t="shared" si="0"/>
        <v>0</v>
      </c>
      <c r="R9" s="39">
        <f t="shared" si="1"/>
        <v>0</v>
      </c>
      <c r="S9" s="39">
        <f t="shared" si="2"/>
        <v>0</v>
      </c>
      <c r="T9" s="39">
        <f t="shared" si="3"/>
        <v>0</v>
      </c>
      <c r="U9" s="39">
        <f t="shared" si="4"/>
        <v>0</v>
      </c>
      <c r="V9" s="39">
        <f t="shared" si="5"/>
        <v>0</v>
      </c>
      <c r="W9" s="39">
        <f t="shared" si="6"/>
        <v>0</v>
      </c>
      <c r="X9" s="39">
        <f t="shared" si="7"/>
        <v>0</v>
      </c>
      <c r="Y9" s="39">
        <f t="shared" si="8"/>
        <v>36</v>
      </c>
      <c r="Z9" s="50">
        <f t="shared" si="9"/>
        <v>0</v>
      </c>
      <c r="AA9" s="32">
        <f t="shared" si="10"/>
        <v>2</v>
      </c>
      <c r="AB9" s="45">
        <f t="shared" si="11"/>
        <v>8</v>
      </c>
      <c r="AC9" s="31"/>
      <c r="AD9" s="52">
        <v>7.5000999999999998</v>
      </c>
      <c r="AE9" s="48">
        <v>10</v>
      </c>
      <c r="AF9" s="48">
        <v>10</v>
      </c>
      <c r="AG9" s="31"/>
      <c r="AL9" s="3" t="s">
        <v>1970</v>
      </c>
      <c r="AM9" s="3" t="s">
        <v>1971</v>
      </c>
    </row>
    <row r="10" spans="1:39" ht="13.5" customHeight="1">
      <c r="A10" s="47" t="e">
        <f>'Conveyor List'!#REF!</f>
        <v>#REF!</v>
      </c>
      <c r="B10" s="40">
        <f>IF(AND(Rework!$K11="",Rework!$L11=""),0,MAX(MAX(LEFT(Rework!$K11,IF(ISERROR(FIND("/",Rework!$K11))=TRUE,LEN(Rework!$K11),FIND("/",Rework!$K11)-2)),TRIM(RIGHT(Rework!$K11,LEN(Rework!$K11)-IF(ISERROR(FIND("/",Rework!$K11))=TRUE,0,FIND("/",Rework!$K11))))),MAX(LEFT(Rework!$L11,IF(ISERROR(FIND("/",Rework!$L11))=TRUE,LEN(Rework!$L11),FIND("/",Rework!$L11)-2)),TRIM(RIGHT(Rework!$L11,LEN(Rework!$L11)-IF(ISERROR(FIND("/",Rework!$L11))=TRUE,0,FIND("/",Rework!$L11)))))))</f>
        <v>0</v>
      </c>
      <c r="C10" s="41">
        <f>IF(AND(Rework!$F11="",Rework!$G11=""),0,Rework!$F11+Rework!$G11/12)</f>
        <v>0</v>
      </c>
      <c r="D10" s="41">
        <f>IF(AND(Rework!F11="",Rework!G11=""),0,IF(ISERROR(FIND("Slave",Rework!C11)) =FALSE,Rework!F12+Rework!G12/12,0))</f>
        <v>0</v>
      </c>
      <c r="E10" s="42">
        <f>IF(Rework!$E11="",0,Rework!$E11)</f>
        <v>0</v>
      </c>
      <c r="F10" s="43">
        <f>IF(Rework!$H11="",0,MIN(LEFT(Rework!$H11,IF(ISERROR(FIND("/",Rework!$H11))=TRUE,LEN(Rework!$H11),FIND("/",Rework!$H11)-3)),IF(ISERROR(FIND("/",Rework!$H11))=TRUE,Rework!$H11,TRIM(LEFT(RIGHT(Rework!$H11, LEN(Rework!$H11)-FIND("/",Rework!$H11)),LEN(RIGHT(Rework!$H11, LEN(Rework!$H11)-FIND("/",Rework!$H11)))-1)))))</f>
        <v>0</v>
      </c>
      <c r="G10" s="43">
        <f>IF(Rework!$I11="",0,MAX(LEFT(Rework!$I11,IF(ISERROR(FIND("/",Rework!$I11))=TRUE,LEN(Rework!$I11),FIND("/",Rework!$I11)-3)),IF(ISERROR(FIND("/",Rework!$I11))=TRUE,Rework!$I11,TRIM(LEFT(RIGHT(Rework!$I11, LEN(Rework!$I11)-FIND("/",Rework!$I11)),LEN(RIGHT(Rework!$I11, LEN(Rework!$I11)-FIND("/",Rework!$I11)))-1)))))</f>
        <v>0</v>
      </c>
      <c r="H10" s="41">
        <f>IF(Rework!W11&gt;0,IF(Rework!W11&gt;1,2,1),0)</f>
        <v>0</v>
      </c>
      <c r="I10" s="43">
        <f>IF(Rework!X11="",IF(Rework!$E11=61.5,2400,1800),Rework!X11)</f>
        <v>1800</v>
      </c>
      <c r="J10" s="41">
        <v>30</v>
      </c>
      <c r="K10" s="44">
        <f>IF(ISERROR(FIND("Belt",Rework!C11))=FALSE,0.3,IF(ISERROR(FIND("Roller",Rework!C11))=FALSE,0.05,0.25))</f>
        <v>0.25</v>
      </c>
      <c r="L10" s="44">
        <v>1</v>
      </c>
      <c r="M10" s="44">
        <v>0.95</v>
      </c>
      <c r="N10" s="44">
        <v>0.85</v>
      </c>
      <c r="O10" s="44">
        <f>IF(ISERROR(FIND("M",Rework!$N11))=TRUE,0.95,1)</f>
        <v>0.95</v>
      </c>
      <c r="P10" s="44">
        <v>1</v>
      </c>
      <c r="Q10" s="39">
        <f t="shared" si="0"/>
        <v>0</v>
      </c>
      <c r="R10" s="39">
        <f t="shared" si="1"/>
        <v>0</v>
      </c>
      <c r="S10" s="39">
        <f t="shared" si="2"/>
        <v>0</v>
      </c>
      <c r="T10" s="39">
        <f t="shared" si="3"/>
        <v>0</v>
      </c>
      <c r="U10" s="39">
        <f t="shared" si="4"/>
        <v>0</v>
      </c>
      <c r="V10" s="39">
        <f t="shared" si="5"/>
        <v>0</v>
      </c>
      <c r="W10" s="39">
        <f t="shared" si="6"/>
        <v>0</v>
      </c>
      <c r="X10" s="39">
        <f t="shared" si="7"/>
        <v>0</v>
      </c>
      <c r="Y10" s="39">
        <f t="shared" si="8"/>
        <v>36</v>
      </c>
      <c r="Z10" s="50">
        <f t="shared" si="9"/>
        <v>0</v>
      </c>
      <c r="AA10" s="32">
        <f t="shared" si="10"/>
        <v>2</v>
      </c>
      <c r="AB10" s="45">
        <f t="shared" si="11"/>
        <v>8</v>
      </c>
      <c r="AC10" s="31"/>
      <c r="AD10" s="52">
        <v>10.000999999999999</v>
      </c>
      <c r="AE10" s="48">
        <v>15</v>
      </c>
      <c r="AF10" s="48">
        <v>15</v>
      </c>
      <c r="AG10" s="31"/>
      <c r="AL10" s="3" t="s">
        <v>1972</v>
      </c>
      <c r="AM10" s="3" t="s">
        <v>1973</v>
      </c>
    </row>
    <row r="11" spans="1:39" ht="13.5" customHeight="1">
      <c r="A11" s="47" t="e">
        <f>'Conveyor List'!#REF!</f>
        <v>#REF!</v>
      </c>
      <c r="B11" s="40">
        <f>IF(AND(Rework!$K12="",Rework!$L12=""),0,MAX(MAX(LEFT(Rework!$K12,IF(ISERROR(FIND("/",Rework!$K12))=TRUE,LEN(Rework!$K12),FIND("/",Rework!$K12)-2)),TRIM(RIGHT(Rework!$K12,LEN(Rework!$K12)-IF(ISERROR(FIND("/",Rework!$K12))=TRUE,0,FIND("/",Rework!$K12))))),MAX(LEFT(Rework!$L12,IF(ISERROR(FIND("/",Rework!$L12))=TRUE,LEN(Rework!$L12),FIND("/",Rework!$L12)-2)),TRIM(RIGHT(Rework!$L12,LEN(Rework!$L12)-IF(ISERROR(FIND("/",Rework!$L12))=TRUE,0,FIND("/",Rework!$L12)))))))</f>
        <v>0</v>
      </c>
      <c r="C11" s="41">
        <f>IF(AND(Rework!$F12="",Rework!$G12=""),0,Rework!$F12+Rework!$G12/12)</f>
        <v>0</v>
      </c>
      <c r="D11" s="41">
        <f>IF(AND(Rework!F12="",Rework!G12=""),0,IF(ISERROR(FIND("Slave",Rework!C12)) =FALSE,Rework!F13+Rework!G13/12,0))</f>
        <v>0</v>
      </c>
      <c r="E11" s="42">
        <f>IF(Rework!$E12="",0,Rework!$E12)</f>
        <v>0</v>
      </c>
      <c r="F11" s="43">
        <f>IF(Rework!$H12="",0,MIN(LEFT(Rework!$H12,IF(ISERROR(FIND("/",Rework!$H12))=TRUE,LEN(Rework!$H12),FIND("/",Rework!$H12)-3)),IF(ISERROR(FIND("/",Rework!$H12))=TRUE,Rework!$H12,TRIM(LEFT(RIGHT(Rework!$H12, LEN(Rework!$H12)-FIND("/",Rework!$H12)),LEN(RIGHT(Rework!$H12, LEN(Rework!$H12)-FIND("/",Rework!$H12)))-1)))))</f>
        <v>0</v>
      </c>
      <c r="G11" s="43">
        <f>IF(Rework!$I12="",0,MAX(LEFT(Rework!$I12,IF(ISERROR(FIND("/",Rework!$I12))=TRUE,LEN(Rework!$I12),FIND("/",Rework!$I12)-3)),IF(ISERROR(FIND("/",Rework!$I12))=TRUE,Rework!$I12,TRIM(LEFT(RIGHT(Rework!$I12, LEN(Rework!$I12)-FIND("/",Rework!$I12)),LEN(RIGHT(Rework!$I12, LEN(Rework!$I12)-FIND("/",Rework!$I12)))-1)))))</f>
        <v>0</v>
      </c>
      <c r="H11" s="41">
        <f>IF(Rework!W12&gt;0,IF(Rework!W12&gt;1,2,1),0)</f>
        <v>0</v>
      </c>
      <c r="I11" s="43">
        <f>IF(Rework!X12="",IF(Rework!$E12=61.5,2400,1800),Rework!X12)</f>
        <v>1800</v>
      </c>
      <c r="J11" s="41">
        <v>30</v>
      </c>
      <c r="K11" s="44">
        <f>IF(ISERROR(FIND("Belt",Rework!C12))=FALSE,0.3,IF(ISERROR(FIND("Roller",Rework!C12))=FALSE,0.05,0.25))</f>
        <v>0.25</v>
      </c>
      <c r="L11" s="44">
        <v>1</v>
      </c>
      <c r="M11" s="44">
        <v>0.95</v>
      </c>
      <c r="N11" s="44">
        <v>0.85</v>
      </c>
      <c r="O11" s="44">
        <f>IF(ISERROR(FIND("M",Rework!$N12))=TRUE,0.95,1)</f>
        <v>0.95</v>
      </c>
      <c r="P11" s="44">
        <v>1</v>
      </c>
      <c r="Q11" s="39">
        <f t="shared" si="0"/>
        <v>0</v>
      </c>
      <c r="R11" s="39">
        <f t="shared" si="1"/>
        <v>0</v>
      </c>
      <c r="S11" s="39">
        <f t="shared" si="2"/>
        <v>0</v>
      </c>
      <c r="T11" s="39">
        <f t="shared" si="3"/>
        <v>0</v>
      </c>
      <c r="U11" s="39">
        <f t="shared" si="4"/>
        <v>0</v>
      </c>
      <c r="V11" s="39">
        <f t="shared" si="5"/>
        <v>0</v>
      </c>
      <c r="W11" s="39">
        <f t="shared" si="6"/>
        <v>0</v>
      </c>
      <c r="X11" s="39">
        <f t="shared" si="7"/>
        <v>0</v>
      </c>
      <c r="Y11" s="39">
        <f t="shared" si="8"/>
        <v>36</v>
      </c>
      <c r="Z11" s="50">
        <f t="shared" si="9"/>
        <v>0</v>
      </c>
      <c r="AA11" s="32">
        <f t="shared" si="10"/>
        <v>2</v>
      </c>
      <c r="AB11" s="45">
        <f t="shared" si="11"/>
        <v>8</v>
      </c>
      <c r="AC11" s="31"/>
      <c r="AD11" s="52">
        <v>15.000999999999999</v>
      </c>
      <c r="AE11" s="48">
        <v>20</v>
      </c>
      <c r="AF11" s="48">
        <v>20</v>
      </c>
      <c r="AG11" s="31"/>
      <c r="AL11" s="3" t="s">
        <v>1974</v>
      </c>
      <c r="AM11" s="3" t="s">
        <v>1975</v>
      </c>
    </row>
    <row r="12" spans="1:39" ht="13.5" customHeight="1">
      <c r="A12" s="47" t="e">
        <f>'Conveyor List'!#REF!</f>
        <v>#REF!</v>
      </c>
      <c r="B12" s="40">
        <f>IF(AND(Rework!$K13="",Rework!$L13=""),0,MAX(MAX(LEFT(Rework!$K13,IF(ISERROR(FIND("/",Rework!$K13))=TRUE,LEN(Rework!$K13),FIND("/",Rework!$K13)-2)),TRIM(RIGHT(Rework!$K13,LEN(Rework!$K13)-IF(ISERROR(FIND("/",Rework!$K13))=TRUE,0,FIND("/",Rework!$K13))))),MAX(LEFT(Rework!$L13,IF(ISERROR(FIND("/",Rework!$L13))=TRUE,LEN(Rework!$L13),FIND("/",Rework!$L13)-2)),TRIM(RIGHT(Rework!$L13,LEN(Rework!$L13)-IF(ISERROR(FIND("/",Rework!$L13))=TRUE,0,FIND("/",Rework!$L13)))))))</f>
        <v>0</v>
      </c>
      <c r="C12" s="41">
        <f>IF(AND(Rework!$F13="",Rework!$G13=""),0,Rework!$F13+Rework!$G13/12)</f>
        <v>0</v>
      </c>
      <c r="D12" s="41">
        <f>IF(AND(Rework!F13="",Rework!G13=""),0,IF(ISERROR(FIND("Slave",Rework!C13)) =FALSE,Rework!F14+Rework!G14/12,0))</f>
        <v>0</v>
      </c>
      <c r="E12" s="42">
        <f>IF(Rework!$E13="",0,Rework!$E13)</f>
        <v>0</v>
      </c>
      <c r="F12" s="43">
        <f>IF(Rework!$H13="",0,MIN(LEFT(Rework!$H13,IF(ISERROR(FIND("/",Rework!$H13))=TRUE,LEN(Rework!$H13),FIND("/",Rework!$H13)-3)),IF(ISERROR(FIND("/",Rework!$H13))=TRUE,Rework!$H13,TRIM(LEFT(RIGHT(Rework!$H13, LEN(Rework!$H13)-FIND("/",Rework!$H13)),LEN(RIGHT(Rework!$H13, LEN(Rework!$H13)-FIND("/",Rework!$H13)))-1)))))</f>
        <v>0</v>
      </c>
      <c r="G12" s="43">
        <f>IF(Rework!$I13="",0,MAX(LEFT(Rework!$I13,IF(ISERROR(FIND("/",Rework!$I13))=TRUE,LEN(Rework!$I13),FIND("/",Rework!$I13)-3)),IF(ISERROR(FIND("/",Rework!$I13))=TRUE,Rework!$I13,TRIM(LEFT(RIGHT(Rework!$I13, LEN(Rework!$I13)-FIND("/",Rework!$I13)),LEN(RIGHT(Rework!$I13, LEN(Rework!$I13)-FIND("/",Rework!$I13)))-1)))))</f>
        <v>0</v>
      </c>
      <c r="H12" s="41">
        <f>IF(Rework!W13&gt;0,IF(Rework!W13&gt;1,2,1),0)</f>
        <v>0</v>
      </c>
      <c r="I12" s="43">
        <f>IF(Rework!X13="",IF(Rework!$E13=61.5,2400,1800),Rework!X13)</f>
        <v>1800</v>
      </c>
      <c r="J12" s="41">
        <v>30</v>
      </c>
      <c r="K12" s="44">
        <f>IF(ISERROR(FIND("Belt",Rework!C13))=FALSE,0.3,IF(ISERROR(FIND("Roller",Rework!C13))=FALSE,0.05,0.25))</f>
        <v>0.25</v>
      </c>
      <c r="L12" s="44">
        <v>1</v>
      </c>
      <c r="M12" s="44">
        <v>0.95</v>
      </c>
      <c r="N12" s="44">
        <v>0.85</v>
      </c>
      <c r="O12" s="44">
        <f>IF(ISERROR(FIND("M",Rework!$N13))=TRUE,0.95,1)</f>
        <v>0.95</v>
      </c>
      <c r="P12" s="44">
        <v>1</v>
      </c>
      <c r="Q12" s="39">
        <f t="shared" si="0"/>
        <v>0</v>
      </c>
      <c r="R12" s="39">
        <f t="shared" si="1"/>
        <v>0</v>
      </c>
      <c r="S12" s="39">
        <f t="shared" si="2"/>
        <v>0</v>
      </c>
      <c r="T12" s="39">
        <f t="shared" si="3"/>
        <v>0</v>
      </c>
      <c r="U12" s="39">
        <f t="shared" si="4"/>
        <v>0</v>
      </c>
      <c r="V12" s="39">
        <f t="shared" si="5"/>
        <v>0</v>
      </c>
      <c r="W12" s="39">
        <f t="shared" si="6"/>
        <v>0</v>
      </c>
      <c r="X12" s="39">
        <f t="shared" si="7"/>
        <v>0</v>
      </c>
      <c r="Y12" s="39">
        <f t="shared" si="8"/>
        <v>36</v>
      </c>
      <c r="Z12" s="50">
        <f t="shared" si="9"/>
        <v>0</v>
      </c>
      <c r="AA12" s="32">
        <f t="shared" si="10"/>
        <v>2</v>
      </c>
      <c r="AB12" s="45">
        <f t="shared" si="11"/>
        <v>8</v>
      </c>
      <c r="AC12" s="31"/>
      <c r="AD12" s="52">
        <v>20.001000000000001</v>
      </c>
      <c r="AE12" s="48">
        <v>25</v>
      </c>
      <c r="AF12" s="48">
        <v>25</v>
      </c>
      <c r="AG12" s="31"/>
      <c r="AL12" s="3" t="s">
        <v>1976</v>
      </c>
      <c r="AM12" s="3" t="s">
        <v>1977</v>
      </c>
    </row>
    <row r="13" spans="1:39" ht="13.5" customHeight="1">
      <c r="A13" s="47" t="e">
        <f>'Conveyor List'!#REF!</f>
        <v>#REF!</v>
      </c>
      <c r="B13" s="40">
        <f>IF(AND(Rework!$K14="",Rework!$L14=""),0,MAX(MAX(LEFT(Rework!$K14,IF(ISERROR(FIND("/",Rework!$K14))=TRUE,LEN(Rework!$K14),FIND("/",Rework!$K14)-2)),TRIM(RIGHT(Rework!$K14,LEN(Rework!$K14)-IF(ISERROR(FIND("/",Rework!$K14))=TRUE,0,FIND("/",Rework!$K14))))),MAX(LEFT(Rework!$L14,IF(ISERROR(FIND("/",Rework!$L14))=TRUE,LEN(Rework!$L14),FIND("/",Rework!$L14)-2)),TRIM(RIGHT(Rework!$L14,LEN(Rework!$L14)-IF(ISERROR(FIND("/",Rework!$L14))=TRUE,0,FIND("/",Rework!$L14)))))))</f>
        <v>0</v>
      </c>
      <c r="C13" s="41">
        <f>IF(AND(Rework!$F14="",Rework!$G14=""),0,Rework!$F14+Rework!$G14/12)</f>
        <v>0</v>
      </c>
      <c r="D13" s="41">
        <f>IF(AND(Rework!F14="",Rework!G14=""),0,IF(ISERROR(FIND("Slave",Rework!C14)) =FALSE,Rework!F15+Rework!G15/12,0))</f>
        <v>0</v>
      </c>
      <c r="E13" s="42">
        <f>IF(Rework!$E14="",0,Rework!$E14)</f>
        <v>0</v>
      </c>
      <c r="F13" s="43">
        <f>IF(Rework!$H14="",0,MIN(LEFT(Rework!$H14,IF(ISERROR(FIND("/",Rework!$H14))=TRUE,LEN(Rework!$H14),FIND("/",Rework!$H14)-3)),IF(ISERROR(FIND("/",Rework!$H14))=TRUE,Rework!$H14,TRIM(LEFT(RIGHT(Rework!$H14, LEN(Rework!$H14)-FIND("/",Rework!$H14)),LEN(RIGHT(Rework!$H14, LEN(Rework!$H14)-FIND("/",Rework!$H14)))-1)))))</f>
        <v>0</v>
      </c>
      <c r="G13" s="43">
        <f>IF(Rework!$I14="",0,MAX(LEFT(Rework!$I14,IF(ISERROR(FIND("/",Rework!$I14))=TRUE,LEN(Rework!$I14),FIND("/",Rework!$I14)-3)),IF(ISERROR(FIND("/",Rework!$I14))=TRUE,Rework!$I14,TRIM(LEFT(RIGHT(Rework!$I14, LEN(Rework!$I14)-FIND("/",Rework!$I14)),LEN(RIGHT(Rework!$I14, LEN(Rework!$I14)-FIND("/",Rework!$I14)))-1)))))</f>
        <v>0</v>
      </c>
      <c r="H13" s="41">
        <f>IF(Rework!W14&gt;0,IF(Rework!W14&gt;1,2,1),0)</f>
        <v>0</v>
      </c>
      <c r="I13" s="43">
        <f>IF(Rework!X14="",IF(Rework!$E14=61.5,2400,1800),Rework!X14)</f>
        <v>1800</v>
      </c>
      <c r="J13" s="41">
        <v>30</v>
      </c>
      <c r="K13" s="44">
        <f>IF(ISERROR(FIND("Belt",Rework!C14))=FALSE,0.3,IF(ISERROR(FIND("Roller",Rework!C14))=FALSE,0.05,0.25))</f>
        <v>0.25</v>
      </c>
      <c r="L13" s="44">
        <v>1</v>
      </c>
      <c r="M13" s="44">
        <v>0.95</v>
      </c>
      <c r="N13" s="44">
        <v>0.85</v>
      </c>
      <c r="O13" s="44">
        <f>IF(ISERROR(FIND("M",Rework!$N14))=TRUE,0.95,1)</f>
        <v>0.95</v>
      </c>
      <c r="P13" s="44">
        <v>1</v>
      </c>
      <c r="Q13" s="39">
        <f t="shared" si="0"/>
        <v>0</v>
      </c>
      <c r="R13" s="39">
        <f t="shared" si="1"/>
        <v>0</v>
      </c>
      <c r="S13" s="39">
        <f t="shared" si="2"/>
        <v>0</v>
      </c>
      <c r="T13" s="39">
        <f t="shared" si="3"/>
        <v>0</v>
      </c>
      <c r="U13" s="39">
        <f t="shared" si="4"/>
        <v>0</v>
      </c>
      <c r="V13" s="39">
        <f t="shared" si="5"/>
        <v>0</v>
      </c>
      <c r="W13" s="39">
        <f t="shared" si="6"/>
        <v>0</v>
      </c>
      <c r="X13" s="39">
        <f t="shared" si="7"/>
        <v>0</v>
      </c>
      <c r="Y13" s="39">
        <f t="shared" si="8"/>
        <v>36</v>
      </c>
      <c r="Z13" s="50">
        <f t="shared" si="9"/>
        <v>0</v>
      </c>
      <c r="AA13" s="32">
        <f t="shared" si="10"/>
        <v>2</v>
      </c>
      <c r="AB13" s="45">
        <f t="shared" si="11"/>
        <v>8</v>
      </c>
      <c r="AC13" s="31"/>
      <c r="AD13" s="52">
        <v>25.001000000000001</v>
      </c>
      <c r="AE13" s="48"/>
      <c r="AF13" s="48" t="s">
        <v>1961</v>
      </c>
      <c r="AG13" s="31"/>
      <c r="AL13" s="3" t="s">
        <v>1978</v>
      </c>
      <c r="AM13" s="3" t="s">
        <v>1979</v>
      </c>
    </row>
    <row r="14" spans="1:39" ht="13.5" customHeight="1">
      <c r="A14" s="47" t="e">
        <f>'Conveyor List'!#REF!</f>
        <v>#REF!</v>
      </c>
      <c r="B14" s="40">
        <f>IF(AND(Rework!$K15="",Rework!$L15=""),0,MAX(MAX(LEFT(Rework!$K15,IF(ISERROR(FIND("/",Rework!$K15))=TRUE,LEN(Rework!$K15),FIND("/",Rework!$K15)-2)),TRIM(RIGHT(Rework!$K15,LEN(Rework!$K15)-IF(ISERROR(FIND("/",Rework!$K15))=TRUE,0,FIND("/",Rework!$K15))))),MAX(LEFT(Rework!$L15,IF(ISERROR(FIND("/",Rework!$L15))=TRUE,LEN(Rework!$L15),FIND("/",Rework!$L15)-2)),TRIM(RIGHT(Rework!$L15,LEN(Rework!$L15)-IF(ISERROR(FIND("/",Rework!$L15))=TRUE,0,FIND("/",Rework!$L15)))))))</f>
        <v>0</v>
      </c>
      <c r="C14" s="41">
        <f>IF(AND(Rework!$F15="",Rework!$G15=""),0,Rework!$F15+Rework!$G15/12)</f>
        <v>0</v>
      </c>
      <c r="D14" s="41">
        <f>IF(AND(Rework!F15="",Rework!G15=""),0,IF(ISERROR(FIND("Slave",Rework!C15)) =FALSE,Rework!F16+Rework!G16/12,0))</f>
        <v>0</v>
      </c>
      <c r="E14" s="42">
        <f>IF(Rework!$E15="",0,Rework!$E15)</f>
        <v>0</v>
      </c>
      <c r="F14" s="43">
        <f>IF(Rework!$H15="",0,MIN(LEFT(Rework!$H15,IF(ISERROR(FIND("/",Rework!$H15))=TRUE,LEN(Rework!$H15),FIND("/",Rework!$H15)-3)),IF(ISERROR(FIND("/",Rework!$H15))=TRUE,Rework!$H15,TRIM(LEFT(RIGHT(Rework!$H15, LEN(Rework!$H15)-FIND("/",Rework!$H15)),LEN(RIGHT(Rework!$H15, LEN(Rework!$H15)-FIND("/",Rework!$H15)))-1)))))</f>
        <v>0</v>
      </c>
      <c r="G14" s="43">
        <f>IF(Rework!$I15="",0,MAX(LEFT(Rework!$I15,IF(ISERROR(FIND("/",Rework!$I15))=TRUE,LEN(Rework!$I15),FIND("/",Rework!$I15)-3)),IF(ISERROR(FIND("/",Rework!$I15))=TRUE,Rework!$I15,TRIM(LEFT(RIGHT(Rework!$I15, LEN(Rework!$I15)-FIND("/",Rework!$I15)),LEN(RIGHT(Rework!$I15, LEN(Rework!$I15)-FIND("/",Rework!$I15)))-1)))))</f>
        <v>0</v>
      </c>
      <c r="H14" s="41">
        <f>IF(Rework!W15&gt;0,IF(Rework!W15&gt;1,2,1),0)</f>
        <v>0</v>
      </c>
      <c r="I14" s="43">
        <f>IF(Rework!X15="",IF(Rework!$E15=61.5,2400,1800),Rework!X15)</f>
        <v>1800</v>
      </c>
      <c r="J14" s="41">
        <v>30</v>
      </c>
      <c r="K14" s="44">
        <f>IF(ISERROR(FIND("Belt",Rework!C15))=FALSE,0.3,IF(ISERROR(FIND("Roller",Rework!C15))=FALSE,0.05,0.25))</f>
        <v>0.25</v>
      </c>
      <c r="L14" s="44">
        <v>1</v>
      </c>
      <c r="M14" s="44">
        <v>0.95</v>
      </c>
      <c r="N14" s="44">
        <v>0.85</v>
      </c>
      <c r="O14" s="44">
        <f>IF(ISERROR(FIND("M",Rework!$N15))=TRUE,0.95,1)</f>
        <v>0.95</v>
      </c>
      <c r="P14" s="44">
        <v>1</v>
      </c>
      <c r="Q14" s="39">
        <f t="shared" si="0"/>
        <v>0</v>
      </c>
      <c r="R14" s="39">
        <f t="shared" si="1"/>
        <v>0</v>
      </c>
      <c r="S14" s="39">
        <f t="shared" si="2"/>
        <v>0</v>
      </c>
      <c r="T14" s="39">
        <f t="shared" si="3"/>
        <v>0</v>
      </c>
      <c r="U14" s="39">
        <f t="shared" si="4"/>
        <v>0</v>
      </c>
      <c r="V14" s="39">
        <f t="shared" si="5"/>
        <v>0</v>
      </c>
      <c r="W14" s="39">
        <f t="shared" si="6"/>
        <v>0</v>
      </c>
      <c r="X14" s="39">
        <f t="shared" si="7"/>
        <v>0</v>
      </c>
      <c r="Y14" s="39">
        <f t="shared" si="8"/>
        <v>36</v>
      </c>
      <c r="Z14" s="50">
        <f t="shared" si="9"/>
        <v>0</v>
      </c>
      <c r="AA14" s="32">
        <f t="shared" si="10"/>
        <v>2</v>
      </c>
      <c r="AB14" s="45">
        <f t="shared" si="11"/>
        <v>8</v>
      </c>
      <c r="AC14" s="31"/>
      <c r="AL14" s="3" t="s">
        <v>1980</v>
      </c>
      <c r="AM14" s="3" t="s">
        <v>1981</v>
      </c>
    </row>
    <row r="15" spans="1:39" ht="13.5" customHeight="1">
      <c r="A15" s="47" t="e">
        <f>'Conveyor List'!#REF!</f>
        <v>#REF!</v>
      </c>
      <c r="B15" s="40">
        <f>IF(AND(Rework!$K16="",Rework!$L16=""),0,MAX(MAX(LEFT(Rework!$K16,IF(ISERROR(FIND("/",Rework!$K16))=TRUE,LEN(Rework!$K16),FIND("/",Rework!$K16)-2)),TRIM(RIGHT(Rework!$K16,LEN(Rework!$K16)-IF(ISERROR(FIND("/",Rework!$K16))=TRUE,0,FIND("/",Rework!$K16))))),MAX(LEFT(Rework!$L16,IF(ISERROR(FIND("/",Rework!$L16))=TRUE,LEN(Rework!$L16),FIND("/",Rework!$L16)-2)),TRIM(RIGHT(Rework!$L16,LEN(Rework!$L16)-IF(ISERROR(FIND("/",Rework!$L16))=TRUE,0,FIND("/",Rework!$L16)))))))</f>
        <v>0</v>
      </c>
      <c r="C15" s="41">
        <f>IF(AND(Rework!$F16="",Rework!$G16=""),0,Rework!$F16+Rework!$G16/12)</f>
        <v>0</v>
      </c>
      <c r="D15" s="41">
        <f>IF(AND(Rework!F16="",Rework!G16=""),0,IF(ISERROR(FIND("Slave",Rework!C16)) =FALSE,Rework!F17+Rework!G17/12,0))</f>
        <v>0</v>
      </c>
      <c r="E15" s="42">
        <f>IF(Rework!$E16="",0,Rework!$E16)</f>
        <v>0</v>
      </c>
      <c r="F15" s="43">
        <f>IF(Rework!$H16="",0,MIN(LEFT(Rework!$H16,IF(ISERROR(FIND("/",Rework!$H16))=TRUE,LEN(Rework!$H16),FIND("/",Rework!$H16)-3)),IF(ISERROR(FIND("/",Rework!$H16))=TRUE,Rework!$H16,TRIM(LEFT(RIGHT(Rework!$H16, LEN(Rework!$H16)-FIND("/",Rework!$H16)),LEN(RIGHT(Rework!$H16, LEN(Rework!$H16)-FIND("/",Rework!$H16)))-1)))))</f>
        <v>0</v>
      </c>
      <c r="G15" s="43">
        <f>IF(Rework!$I16="",0,MAX(LEFT(Rework!$I16,IF(ISERROR(FIND("/",Rework!$I16))=TRUE,LEN(Rework!$I16),FIND("/",Rework!$I16)-3)),IF(ISERROR(FIND("/",Rework!$I16))=TRUE,Rework!$I16,TRIM(LEFT(RIGHT(Rework!$I16, LEN(Rework!$I16)-FIND("/",Rework!$I16)),LEN(RIGHT(Rework!$I16, LEN(Rework!$I16)-FIND("/",Rework!$I16)))-1)))))</f>
        <v>0</v>
      </c>
      <c r="H15" s="41">
        <f>IF(Rework!W16&gt;0,IF(Rework!W16&gt;1,2,1),0)</f>
        <v>0</v>
      </c>
      <c r="I15" s="43">
        <f>IF(Rework!X16="",IF(Rework!$E16=61.5,2400,1800),Rework!X16)</f>
        <v>1800</v>
      </c>
      <c r="J15" s="41">
        <v>30</v>
      </c>
      <c r="K15" s="44">
        <f>IF(ISERROR(FIND("Belt",Rework!C16))=FALSE,0.3,IF(ISERROR(FIND("Roller",Rework!C16))=FALSE,0.05,0.25))</f>
        <v>0.25</v>
      </c>
      <c r="L15" s="44">
        <v>1</v>
      </c>
      <c r="M15" s="44">
        <v>0.95</v>
      </c>
      <c r="N15" s="44">
        <v>0.85</v>
      </c>
      <c r="O15" s="44">
        <f>IF(ISERROR(FIND("M",Rework!$N16))=TRUE,0.95,1)</f>
        <v>0.95</v>
      </c>
      <c r="P15" s="44">
        <v>1</v>
      </c>
      <c r="Q15" s="39">
        <f t="shared" si="0"/>
        <v>0</v>
      </c>
      <c r="R15" s="39">
        <f t="shared" si="1"/>
        <v>0</v>
      </c>
      <c r="S15" s="39">
        <f t="shared" si="2"/>
        <v>0</v>
      </c>
      <c r="T15" s="39">
        <f t="shared" si="3"/>
        <v>0</v>
      </c>
      <c r="U15" s="39">
        <f t="shared" si="4"/>
        <v>0</v>
      </c>
      <c r="V15" s="39">
        <f t="shared" si="5"/>
        <v>0</v>
      </c>
      <c r="W15" s="39">
        <f t="shared" si="6"/>
        <v>0</v>
      </c>
      <c r="X15" s="39">
        <f t="shared" si="7"/>
        <v>0</v>
      </c>
      <c r="Y15" s="39">
        <f t="shared" si="8"/>
        <v>36</v>
      </c>
      <c r="Z15" s="50">
        <f t="shared" si="9"/>
        <v>0</v>
      </c>
      <c r="AA15" s="32">
        <f t="shared" si="10"/>
        <v>2</v>
      </c>
      <c r="AB15" s="45">
        <f t="shared" si="11"/>
        <v>8</v>
      </c>
      <c r="AC15" s="31"/>
      <c r="AL15" s="3" t="s">
        <v>1982</v>
      </c>
      <c r="AM15" s="3" t="s">
        <v>1983</v>
      </c>
    </row>
    <row r="16" spans="1:39" ht="13.5" customHeight="1">
      <c r="A16" s="47" t="e">
        <f>'Conveyor List'!#REF!</f>
        <v>#REF!</v>
      </c>
      <c r="B16" s="40">
        <f>IF(AND(Rework!$K17="",Rework!$L17=""),0,MAX(MAX(LEFT(Rework!$K17,IF(ISERROR(FIND("/",Rework!$K17))=TRUE,LEN(Rework!$K17),FIND("/",Rework!$K17)-2)),TRIM(RIGHT(Rework!$K17,LEN(Rework!$K17)-IF(ISERROR(FIND("/",Rework!$K17))=TRUE,0,FIND("/",Rework!$K17))))),MAX(LEFT(Rework!$L17,IF(ISERROR(FIND("/",Rework!$L17))=TRUE,LEN(Rework!$L17),FIND("/",Rework!$L17)-2)),TRIM(RIGHT(Rework!$L17,LEN(Rework!$L17)-IF(ISERROR(FIND("/",Rework!$L17))=TRUE,0,FIND("/",Rework!$L17)))))))</f>
        <v>0</v>
      </c>
      <c r="C16" s="41">
        <f>IF(AND(Rework!$F17="",Rework!$G17=""),0,Rework!$F17+Rework!$G17/12)</f>
        <v>0</v>
      </c>
      <c r="D16" s="41">
        <f>IF(AND(Rework!F17="",Rework!G17=""),0,IF(ISERROR(FIND("Slave",Rework!C17)) =FALSE,Rework!F18+Rework!G18/12,0))</f>
        <v>0</v>
      </c>
      <c r="E16" s="42">
        <f>IF(Rework!$E17="",0,Rework!$E17)</f>
        <v>0</v>
      </c>
      <c r="F16" s="43">
        <f>IF(Rework!$H17="",0,MIN(LEFT(Rework!$H17,IF(ISERROR(FIND("/",Rework!$H17))=TRUE,LEN(Rework!$H17),FIND("/",Rework!$H17)-3)),IF(ISERROR(FIND("/",Rework!$H17))=TRUE,Rework!$H17,TRIM(LEFT(RIGHT(Rework!$H17, LEN(Rework!$H17)-FIND("/",Rework!$H17)),LEN(RIGHT(Rework!$H17, LEN(Rework!$H17)-FIND("/",Rework!$H17)))-1)))))</f>
        <v>0</v>
      </c>
      <c r="G16" s="43">
        <f>IF(Rework!$I17="",0,MAX(LEFT(Rework!$I17,IF(ISERROR(FIND("/",Rework!$I17))=TRUE,LEN(Rework!$I17),FIND("/",Rework!$I17)-3)),IF(ISERROR(FIND("/",Rework!$I17))=TRUE,Rework!$I17,TRIM(LEFT(RIGHT(Rework!$I17, LEN(Rework!$I17)-FIND("/",Rework!$I17)),LEN(RIGHT(Rework!$I17, LEN(Rework!$I17)-FIND("/",Rework!$I17)))-1)))))</f>
        <v>0</v>
      </c>
      <c r="H16" s="41">
        <f>IF(Rework!W17&gt;0,IF(Rework!W17&gt;1,2,1),0)</f>
        <v>0</v>
      </c>
      <c r="I16" s="43">
        <f>IF(Rework!X17="",IF(Rework!$E17=61.5,2400,1800),Rework!X17)</f>
        <v>1800</v>
      </c>
      <c r="J16" s="41">
        <v>30</v>
      </c>
      <c r="K16" s="44">
        <f>IF(ISERROR(FIND("Belt",Rework!C17))=FALSE,0.3,IF(ISERROR(FIND("Roller",Rework!C17))=FALSE,0.05,0.25))</f>
        <v>0.25</v>
      </c>
      <c r="L16" s="44">
        <v>1</v>
      </c>
      <c r="M16" s="44">
        <v>0.95</v>
      </c>
      <c r="N16" s="44">
        <v>0.85</v>
      </c>
      <c r="O16" s="44">
        <f>IF(ISERROR(FIND("M",Rework!$N17))=TRUE,0.95,1)</f>
        <v>0.95</v>
      </c>
      <c r="P16" s="44">
        <v>1</v>
      </c>
      <c r="Q16" s="39">
        <f t="shared" si="0"/>
        <v>0</v>
      </c>
      <c r="R16" s="39">
        <f t="shared" si="1"/>
        <v>0</v>
      </c>
      <c r="S16" s="39">
        <f t="shared" si="2"/>
        <v>0</v>
      </c>
      <c r="T16" s="39">
        <f t="shared" si="3"/>
        <v>0</v>
      </c>
      <c r="U16" s="39">
        <f t="shared" si="4"/>
        <v>0</v>
      </c>
      <c r="V16" s="39">
        <f t="shared" si="5"/>
        <v>0</v>
      </c>
      <c r="W16" s="39">
        <f t="shared" si="6"/>
        <v>0</v>
      </c>
      <c r="X16" s="39">
        <f t="shared" si="7"/>
        <v>0</v>
      </c>
      <c r="Y16" s="39">
        <f t="shared" si="8"/>
        <v>36</v>
      </c>
      <c r="Z16" s="50">
        <f t="shared" si="9"/>
        <v>0</v>
      </c>
      <c r="AA16" s="32">
        <f t="shared" si="10"/>
        <v>2</v>
      </c>
      <c r="AB16" s="45">
        <f t="shared" si="11"/>
        <v>8</v>
      </c>
      <c r="AC16" s="31"/>
      <c r="AL16" s="3" t="s">
        <v>1984</v>
      </c>
      <c r="AM16" s="3" t="s">
        <v>1985</v>
      </c>
    </row>
    <row r="17" spans="1:39" ht="13.5" customHeight="1">
      <c r="A17" s="47" t="e">
        <f>'Conveyor List'!#REF!</f>
        <v>#REF!</v>
      </c>
      <c r="B17" s="40">
        <f>IF(AND(Rework!$K18="",Rework!$L18=""),0,MAX(MAX(LEFT(Rework!$K18,IF(ISERROR(FIND("/",Rework!$K18))=TRUE,LEN(Rework!$K18),FIND("/",Rework!$K18)-2)),TRIM(RIGHT(Rework!$K18,LEN(Rework!$K18)-IF(ISERROR(FIND("/",Rework!$K18))=TRUE,0,FIND("/",Rework!$K18))))),MAX(LEFT(Rework!$L18,IF(ISERROR(FIND("/",Rework!$L18))=TRUE,LEN(Rework!$L18),FIND("/",Rework!$L18)-2)),TRIM(RIGHT(Rework!$L18,LEN(Rework!$L18)-IF(ISERROR(FIND("/",Rework!$L18))=TRUE,0,FIND("/",Rework!$L18)))))))</f>
        <v>0</v>
      </c>
      <c r="C17" s="41">
        <f>IF(AND(Rework!$F18="",Rework!$G18=""),0,Rework!$F18+Rework!$G18/12)</f>
        <v>0</v>
      </c>
      <c r="D17" s="41">
        <f>IF(AND(Rework!F18="",Rework!G18=""),0,IF(ISERROR(FIND("Slave",Rework!C18)) =FALSE,Rework!F19+Rework!G19/12,0))</f>
        <v>0</v>
      </c>
      <c r="E17" s="42">
        <f>IF(Rework!$E18="",0,Rework!$E18)</f>
        <v>0</v>
      </c>
      <c r="F17" s="43">
        <f>IF(Rework!$H18="",0,MIN(LEFT(Rework!$H18,IF(ISERROR(FIND("/",Rework!$H18))=TRUE,LEN(Rework!$H18),FIND("/",Rework!$H18)-3)),IF(ISERROR(FIND("/",Rework!$H18))=TRUE,Rework!$H18,TRIM(LEFT(RIGHT(Rework!$H18, LEN(Rework!$H18)-FIND("/",Rework!$H18)),LEN(RIGHT(Rework!$H18, LEN(Rework!$H18)-FIND("/",Rework!$H18)))-1)))))</f>
        <v>0</v>
      </c>
      <c r="G17" s="43">
        <f>IF(Rework!$I18="",0,MAX(LEFT(Rework!$I18,IF(ISERROR(FIND("/",Rework!$I18))=TRUE,LEN(Rework!$I18),FIND("/",Rework!$I18)-3)),IF(ISERROR(FIND("/",Rework!$I18))=TRUE,Rework!$I18,TRIM(LEFT(RIGHT(Rework!$I18, LEN(Rework!$I18)-FIND("/",Rework!$I18)),LEN(RIGHT(Rework!$I18, LEN(Rework!$I18)-FIND("/",Rework!$I18)))-1)))))</f>
        <v>0</v>
      </c>
      <c r="H17" s="41">
        <f>IF(Rework!W18&gt;0,IF(Rework!W18&gt;1,2,1),0)</f>
        <v>0</v>
      </c>
      <c r="I17" s="43">
        <f>IF(Rework!X18="",IF(Rework!$E18=61.5,2400,1800),Rework!X18)</f>
        <v>1800</v>
      </c>
      <c r="J17" s="41">
        <v>30</v>
      </c>
      <c r="K17" s="44">
        <f>IF(ISERROR(FIND("Belt",Rework!C18))=FALSE,0.3,IF(ISERROR(FIND("Roller",Rework!C18))=FALSE,0.05,0.25))</f>
        <v>0.25</v>
      </c>
      <c r="L17" s="44">
        <v>1</v>
      </c>
      <c r="M17" s="44">
        <v>0.95</v>
      </c>
      <c r="N17" s="44">
        <v>0.85</v>
      </c>
      <c r="O17" s="44">
        <f>IF(ISERROR(FIND("M",Rework!$N18))=TRUE,0.95,1)</f>
        <v>0.95</v>
      </c>
      <c r="P17" s="44">
        <v>1</v>
      </c>
      <c r="Q17" s="39">
        <f t="shared" si="0"/>
        <v>0</v>
      </c>
      <c r="R17" s="39">
        <f t="shared" si="1"/>
        <v>0</v>
      </c>
      <c r="S17" s="39">
        <f t="shared" si="2"/>
        <v>0</v>
      </c>
      <c r="T17" s="39">
        <f t="shared" si="3"/>
        <v>0</v>
      </c>
      <c r="U17" s="39">
        <f t="shared" si="4"/>
        <v>0</v>
      </c>
      <c r="V17" s="39">
        <f t="shared" si="5"/>
        <v>0</v>
      </c>
      <c r="W17" s="39">
        <f t="shared" si="6"/>
        <v>0</v>
      </c>
      <c r="X17" s="39">
        <f t="shared" si="7"/>
        <v>0</v>
      </c>
      <c r="Y17" s="39">
        <f t="shared" si="8"/>
        <v>36</v>
      </c>
      <c r="Z17" s="50">
        <f t="shared" si="9"/>
        <v>0</v>
      </c>
      <c r="AA17" s="32">
        <f t="shared" si="10"/>
        <v>2</v>
      </c>
      <c r="AB17" s="45">
        <f t="shared" si="11"/>
        <v>8</v>
      </c>
      <c r="AC17" s="31"/>
      <c r="AL17" s="3" t="s">
        <v>1986</v>
      </c>
      <c r="AM17" s="3" t="s">
        <v>1987</v>
      </c>
    </row>
    <row r="18" spans="1:39" ht="13.5" customHeight="1">
      <c r="A18" s="47" t="e">
        <f>'Conveyor List'!#REF!</f>
        <v>#REF!</v>
      </c>
      <c r="B18" s="40">
        <f>IF(AND(Rework!$K19="",Rework!$L19=""),0,MAX(MAX(LEFT(Rework!$K19,IF(ISERROR(FIND("/",Rework!$K19))=TRUE,LEN(Rework!$K19),FIND("/",Rework!$K19)-2)),TRIM(RIGHT(Rework!$K19,LEN(Rework!$K19)-IF(ISERROR(FIND("/",Rework!$K19))=TRUE,0,FIND("/",Rework!$K19))))),MAX(LEFT(Rework!$L19,IF(ISERROR(FIND("/",Rework!$L19))=TRUE,LEN(Rework!$L19),FIND("/",Rework!$L19)-2)),TRIM(RIGHT(Rework!$L19,LEN(Rework!$L19)-IF(ISERROR(FIND("/",Rework!$L19))=TRUE,0,FIND("/",Rework!$L19)))))))</f>
        <v>0</v>
      </c>
      <c r="C18" s="41">
        <f>IF(AND(Rework!$F19="",Rework!$G19=""),0,Rework!$F19+Rework!$G19/12)</f>
        <v>0</v>
      </c>
      <c r="D18" s="41">
        <f>IF(AND(Rework!F19="",Rework!G19=""),0,IF(ISERROR(FIND("Slave",Rework!C19)) =FALSE,Rework!F20+Rework!G20/12,0))</f>
        <v>0</v>
      </c>
      <c r="E18" s="42">
        <f>IF(Rework!$E19="",0,Rework!$E19)</f>
        <v>0</v>
      </c>
      <c r="F18" s="43">
        <f>IF(Rework!$H19="",0,MIN(LEFT(Rework!$H19,IF(ISERROR(FIND("/",Rework!$H19))=TRUE,LEN(Rework!$H19),FIND("/",Rework!$H19)-3)),IF(ISERROR(FIND("/",Rework!$H19))=TRUE,Rework!$H19,TRIM(LEFT(RIGHT(Rework!$H19, LEN(Rework!$H19)-FIND("/",Rework!$H19)),LEN(RIGHT(Rework!$H19, LEN(Rework!$H19)-FIND("/",Rework!$H19)))-1)))))</f>
        <v>0</v>
      </c>
      <c r="G18" s="43">
        <f>IF(Rework!$I19="",0,MAX(LEFT(Rework!$I19,IF(ISERROR(FIND("/",Rework!$I19))=TRUE,LEN(Rework!$I19),FIND("/",Rework!$I19)-3)),IF(ISERROR(FIND("/",Rework!$I19))=TRUE,Rework!$I19,TRIM(LEFT(RIGHT(Rework!$I19, LEN(Rework!$I19)-FIND("/",Rework!$I19)),LEN(RIGHT(Rework!$I19, LEN(Rework!$I19)-FIND("/",Rework!$I19)))-1)))))</f>
        <v>0</v>
      </c>
      <c r="H18" s="41">
        <f>IF(Rework!W19&gt;0,IF(Rework!W19&gt;1,2,1),0)</f>
        <v>0</v>
      </c>
      <c r="I18" s="43">
        <f>IF(Rework!X19="",IF(Rework!$E19=61.5,2400,1800),Rework!X19)</f>
        <v>1800</v>
      </c>
      <c r="J18" s="41">
        <v>30</v>
      </c>
      <c r="K18" s="44">
        <f>IF(ISERROR(FIND("Belt",Rework!C19))=FALSE,0.3,IF(ISERROR(FIND("Roller",Rework!C19))=FALSE,0.05,0.25))</f>
        <v>0.25</v>
      </c>
      <c r="L18" s="44">
        <v>1</v>
      </c>
      <c r="M18" s="44">
        <v>0.95</v>
      </c>
      <c r="N18" s="44">
        <v>0.85</v>
      </c>
      <c r="O18" s="44">
        <f>IF(ISERROR(FIND("M",Rework!$N19))=TRUE,0.95,1)</f>
        <v>0.95</v>
      </c>
      <c r="P18" s="44">
        <v>1</v>
      </c>
      <c r="Q18" s="39">
        <f t="shared" si="0"/>
        <v>0</v>
      </c>
      <c r="R18" s="39">
        <f t="shared" si="1"/>
        <v>0</v>
      </c>
      <c r="S18" s="39">
        <f t="shared" si="2"/>
        <v>0</v>
      </c>
      <c r="T18" s="39">
        <f t="shared" si="3"/>
        <v>0</v>
      </c>
      <c r="U18" s="39">
        <f t="shared" si="4"/>
        <v>0</v>
      </c>
      <c r="V18" s="39">
        <f t="shared" si="5"/>
        <v>0</v>
      </c>
      <c r="W18" s="39">
        <f t="shared" si="6"/>
        <v>0</v>
      </c>
      <c r="X18" s="39">
        <f t="shared" si="7"/>
        <v>0</v>
      </c>
      <c r="Y18" s="39">
        <f t="shared" si="8"/>
        <v>36</v>
      </c>
      <c r="Z18" s="50">
        <f t="shared" si="9"/>
        <v>0</v>
      </c>
      <c r="AA18" s="32">
        <f t="shared" si="10"/>
        <v>2</v>
      </c>
      <c r="AB18" s="45">
        <f t="shared" si="11"/>
        <v>8</v>
      </c>
      <c r="AC18" s="31"/>
      <c r="AL18" s="3" t="s">
        <v>1988</v>
      </c>
      <c r="AM18" s="3" t="s">
        <v>1989</v>
      </c>
    </row>
    <row r="19" spans="1:39" ht="13.5" customHeight="1">
      <c r="A19" s="47" t="e">
        <f>'Conveyor List'!#REF!</f>
        <v>#REF!</v>
      </c>
      <c r="B19" s="40">
        <f>IF(AND(Rework!$K20="",Rework!$L20=""),0,MAX(MAX(LEFT(Rework!$K20,IF(ISERROR(FIND("/",Rework!$K20))=TRUE,LEN(Rework!$K20),FIND("/",Rework!$K20)-2)),TRIM(RIGHT(Rework!$K20,LEN(Rework!$K20)-IF(ISERROR(FIND("/",Rework!$K20))=TRUE,0,FIND("/",Rework!$K20))))),MAX(LEFT(Rework!$L20,IF(ISERROR(FIND("/",Rework!$L20))=TRUE,LEN(Rework!$L20),FIND("/",Rework!$L20)-2)),TRIM(RIGHT(Rework!$L20,LEN(Rework!$L20)-IF(ISERROR(FIND("/",Rework!$L20))=TRUE,0,FIND("/",Rework!$L20)))))))</f>
        <v>0</v>
      </c>
      <c r="C19" s="41">
        <f>IF(AND(Rework!$F20="",Rework!$G20=""),0,Rework!$F20+Rework!$G20/12)</f>
        <v>0</v>
      </c>
      <c r="D19" s="41">
        <f>IF(AND(Rework!F20="",Rework!G20=""),0,IF(ISERROR(FIND("Slave",Rework!C20)) =FALSE,Rework!F21+Rework!G21/12,0))</f>
        <v>0</v>
      </c>
      <c r="E19" s="42">
        <f>IF(Rework!$E20="",0,Rework!$E20)</f>
        <v>0</v>
      </c>
      <c r="F19" s="43">
        <f>IF(Rework!$H20="",0,MIN(LEFT(Rework!$H20,IF(ISERROR(FIND("/",Rework!$H20))=TRUE,LEN(Rework!$H20),FIND("/",Rework!$H20)-3)),IF(ISERROR(FIND("/",Rework!$H20))=TRUE,Rework!$H20,TRIM(LEFT(RIGHT(Rework!$H20, LEN(Rework!$H20)-FIND("/",Rework!$H20)),LEN(RIGHT(Rework!$H20, LEN(Rework!$H20)-FIND("/",Rework!$H20)))-1)))))</f>
        <v>0</v>
      </c>
      <c r="G19" s="43">
        <f>IF(Rework!$I20="",0,MAX(LEFT(Rework!$I20,IF(ISERROR(FIND("/",Rework!$I20))=TRUE,LEN(Rework!$I20),FIND("/",Rework!$I20)-3)),IF(ISERROR(FIND("/",Rework!$I20))=TRUE,Rework!$I20,TRIM(LEFT(RIGHT(Rework!$I20, LEN(Rework!$I20)-FIND("/",Rework!$I20)),LEN(RIGHT(Rework!$I20, LEN(Rework!$I20)-FIND("/",Rework!$I20)))-1)))))</f>
        <v>0</v>
      </c>
      <c r="H19" s="41">
        <f>IF(Rework!W20&gt;0,IF(Rework!W20&gt;1,2,1),0)</f>
        <v>0</v>
      </c>
      <c r="I19" s="43">
        <f>IF(Rework!X20="",IF(Rework!$E20=61.5,2400,1800),Rework!X20)</f>
        <v>1800</v>
      </c>
      <c r="J19" s="41">
        <v>30</v>
      </c>
      <c r="K19" s="44">
        <f>IF(ISERROR(FIND("Belt",Rework!C20))=FALSE,0.3,IF(ISERROR(FIND("Roller",Rework!C20))=FALSE,0.05,0.25))</f>
        <v>0.25</v>
      </c>
      <c r="L19" s="44">
        <v>1</v>
      </c>
      <c r="M19" s="44">
        <v>0.95</v>
      </c>
      <c r="N19" s="44">
        <v>0.85</v>
      </c>
      <c r="O19" s="44">
        <f>IF(ISERROR(FIND("M",Rework!$N20))=TRUE,0.95,1)</f>
        <v>0.95</v>
      </c>
      <c r="P19" s="44">
        <v>1</v>
      </c>
      <c r="Q19" s="39">
        <f t="shared" si="0"/>
        <v>0</v>
      </c>
      <c r="R19" s="39">
        <f t="shared" si="1"/>
        <v>0</v>
      </c>
      <c r="S19" s="39">
        <f t="shared" si="2"/>
        <v>0</v>
      </c>
      <c r="T19" s="39">
        <f t="shared" si="3"/>
        <v>0</v>
      </c>
      <c r="U19" s="39">
        <f t="shared" si="4"/>
        <v>0</v>
      </c>
      <c r="V19" s="39">
        <f t="shared" si="5"/>
        <v>0</v>
      </c>
      <c r="W19" s="39">
        <f t="shared" si="6"/>
        <v>0</v>
      </c>
      <c r="X19" s="39">
        <f t="shared" si="7"/>
        <v>0</v>
      </c>
      <c r="Y19" s="39">
        <f t="shared" si="8"/>
        <v>36</v>
      </c>
      <c r="Z19" s="50">
        <f t="shared" si="9"/>
        <v>0</v>
      </c>
      <c r="AA19" s="32">
        <f t="shared" si="10"/>
        <v>2</v>
      </c>
      <c r="AB19" s="45">
        <f t="shared" si="11"/>
        <v>8</v>
      </c>
      <c r="AC19" s="31"/>
      <c r="AL19" s="3" t="s">
        <v>1990</v>
      </c>
      <c r="AM19" s="3" t="s">
        <v>1991</v>
      </c>
    </row>
    <row r="20" spans="1:39" ht="13.5" customHeight="1">
      <c r="A20" s="47" t="e">
        <f>'Conveyor List'!#REF!</f>
        <v>#REF!</v>
      </c>
      <c r="B20" s="40">
        <f>IF(AND(Rework!$K21="",Rework!$L21=""),0,MAX(MAX(LEFT(Rework!$K21,IF(ISERROR(FIND("/",Rework!$K21))=TRUE,LEN(Rework!$K21),FIND("/",Rework!$K21)-2)),TRIM(RIGHT(Rework!$K21,LEN(Rework!$K21)-IF(ISERROR(FIND("/",Rework!$K21))=TRUE,0,FIND("/",Rework!$K21))))),MAX(LEFT(Rework!$L21,IF(ISERROR(FIND("/",Rework!$L21))=TRUE,LEN(Rework!$L21),FIND("/",Rework!$L21)-2)),TRIM(RIGHT(Rework!$L21,LEN(Rework!$L21)-IF(ISERROR(FIND("/",Rework!$L21))=TRUE,0,FIND("/",Rework!$L21)))))))</f>
        <v>0</v>
      </c>
      <c r="C20" s="41">
        <f>IF(AND(Rework!$F21="",Rework!$G21=""),0,Rework!$F21+Rework!$G21/12)</f>
        <v>0</v>
      </c>
      <c r="D20" s="41">
        <f>IF(AND(Rework!F21="",Rework!G21=""),0,IF(ISERROR(FIND("Slave",Rework!C21)) =FALSE,Rework!F22+Rework!G22/12,0))</f>
        <v>0</v>
      </c>
      <c r="E20" s="42">
        <f>IF(Rework!$E21="",0,Rework!$E21)</f>
        <v>0</v>
      </c>
      <c r="F20" s="43">
        <f>IF(Rework!$H21="",0,MIN(LEFT(Rework!$H21,IF(ISERROR(FIND("/",Rework!$H21))=TRUE,LEN(Rework!$H21),FIND("/",Rework!$H21)-3)),IF(ISERROR(FIND("/",Rework!$H21))=TRUE,Rework!$H21,TRIM(LEFT(RIGHT(Rework!$H21, LEN(Rework!$H21)-FIND("/",Rework!$H21)),LEN(RIGHT(Rework!$H21, LEN(Rework!$H21)-FIND("/",Rework!$H21)))-1)))))</f>
        <v>0</v>
      </c>
      <c r="G20" s="43">
        <f>IF(Rework!$I21="",0,MAX(LEFT(Rework!$I21,IF(ISERROR(FIND("/",Rework!$I21))=TRUE,LEN(Rework!$I21),FIND("/",Rework!$I21)-3)),IF(ISERROR(FIND("/",Rework!$I21))=TRUE,Rework!$I21,TRIM(LEFT(RIGHT(Rework!$I21, LEN(Rework!$I21)-FIND("/",Rework!$I21)),LEN(RIGHT(Rework!$I21, LEN(Rework!$I21)-FIND("/",Rework!$I21)))-1)))))</f>
        <v>0</v>
      </c>
      <c r="H20" s="41">
        <f>IF(Rework!W21&gt;0,IF(Rework!W21&gt;1,2,1),0)</f>
        <v>0</v>
      </c>
      <c r="I20" s="43">
        <f>IF(Rework!X21="",IF(Rework!$E21=61.5,2400,1800),Rework!X21)</f>
        <v>1800</v>
      </c>
      <c r="J20" s="41">
        <v>30</v>
      </c>
      <c r="K20" s="44">
        <f>IF(ISERROR(FIND("Belt",Rework!C21))=FALSE,0.3,IF(ISERROR(FIND("Roller",Rework!C21))=FALSE,0.05,0.25))</f>
        <v>0.25</v>
      </c>
      <c r="L20" s="44">
        <v>1</v>
      </c>
      <c r="M20" s="44">
        <v>0.95</v>
      </c>
      <c r="N20" s="44">
        <v>0.85</v>
      </c>
      <c r="O20" s="44">
        <f>IF(ISERROR(FIND("M",Rework!$N21))=TRUE,0.95,1)</f>
        <v>0.95</v>
      </c>
      <c r="P20" s="44">
        <v>1</v>
      </c>
      <c r="Q20" s="39">
        <f t="shared" si="0"/>
        <v>0</v>
      </c>
      <c r="R20" s="39">
        <f t="shared" si="1"/>
        <v>0</v>
      </c>
      <c r="S20" s="39">
        <f t="shared" si="2"/>
        <v>0</v>
      </c>
      <c r="T20" s="39">
        <f t="shared" si="3"/>
        <v>0</v>
      </c>
      <c r="U20" s="39">
        <f t="shared" si="4"/>
        <v>0</v>
      </c>
      <c r="V20" s="39">
        <f t="shared" si="5"/>
        <v>0</v>
      </c>
      <c r="W20" s="39">
        <f t="shared" si="6"/>
        <v>0</v>
      </c>
      <c r="X20" s="39">
        <f t="shared" si="7"/>
        <v>0</v>
      </c>
      <c r="Y20" s="39">
        <f t="shared" si="8"/>
        <v>36</v>
      </c>
      <c r="Z20" s="50">
        <f t="shared" si="9"/>
        <v>0</v>
      </c>
      <c r="AA20" s="32">
        <f t="shared" si="10"/>
        <v>2</v>
      </c>
      <c r="AB20" s="45">
        <f t="shared" si="11"/>
        <v>8</v>
      </c>
      <c r="AC20" s="31"/>
      <c r="AL20" s="3" t="s">
        <v>1992</v>
      </c>
      <c r="AM20" s="3" t="s">
        <v>1993</v>
      </c>
    </row>
    <row r="21" spans="1:39" ht="13.5" customHeight="1">
      <c r="A21" s="47" t="e">
        <f>'Conveyor List'!#REF!</f>
        <v>#REF!</v>
      </c>
      <c r="B21" s="40">
        <f>IF(AND(Rework!$K22="",Rework!$L22=""),0,MAX(MAX(LEFT(Rework!$K22,IF(ISERROR(FIND("/",Rework!$K22))=TRUE,LEN(Rework!$K22),FIND("/",Rework!$K22)-2)),TRIM(RIGHT(Rework!$K22,LEN(Rework!$K22)-IF(ISERROR(FIND("/",Rework!$K22))=TRUE,0,FIND("/",Rework!$K22))))),MAX(LEFT(Rework!$L22,IF(ISERROR(FIND("/",Rework!$L22))=TRUE,LEN(Rework!$L22),FIND("/",Rework!$L22)-2)),TRIM(RIGHT(Rework!$L22,LEN(Rework!$L22)-IF(ISERROR(FIND("/",Rework!$L22))=TRUE,0,FIND("/",Rework!$L22)))))))</f>
        <v>0</v>
      </c>
      <c r="C21" s="41">
        <f>IF(AND(Rework!$F22="",Rework!$G22=""),0,Rework!$F22+Rework!$G22/12)</f>
        <v>0</v>
      </c>
      <c r="D21" s="41">
        <f>IF(AND(Rework!F22="",Rework!G22=""),0,IF(ISERROR(FIND("Slave",Rework!C22)) =FALSE,Rework!F23+Rework!G23/12,0))</f>
        <v>0</v>
      </c>
      <c r="E21" s="42">
        <f>IF(Rework!$E22="",0,Rework!$E22)</f>
        <v>0</v>
      </c>
      <c r="F21" s="43">
        <f>IF(Rework!$H22="",0,MIN(LEFT(Rework!$H22,IF(ISERROR(FIND("/",Rework!$H22))=TRUE,LEN(Rework!$H22),FIND("/",Rework!$H22)-3)),IF(ISERROR(FIND("/",Rework!$H22))=TRUE,Rework!$H22,TRIM(LEFT(RIGHT(Rework!$H22, LEN(Rework!$H22)-FIND("/",Rework!$H22)),LEN(RIGHT(Rework!$H22, LEN(Rework!$H22)-FIND("/",Rework!$H22)))-1)))))</f>
        <v>0</v>
      </c>
      <c r="G21" s="43">
        <f>IF(Rework!$I22="",0,MAX(LEFT(Rework!$I22,IF(ISERROR(FIND("/",Rework!$I22))=TRUE,LEN(Rework!$I22),FIND("/",Rework!$I22)-3)),IF(ISERROR(FIND("/",Rework!$I22))=TRUE,Rework!$I22,TRIM(LEFT(RIGHT(Rework!$I22, LEN(Rework!$I22)-FIND("/",Rework!$I22)),LEN(RIGHT(Rework!$I22, LEN(Rework!$I22)-FIND("/",Rework!$I22)))-1)))))</f>
        <v>0</v>
      </c>
      <c r="H21" s="41">
        <f>IF(Rework!W22&gt;0,IF(Rework!W22&gt;1,2,1),0)</f>
        <v>0</v>
      </c>
      <c r="I21" s="43">
        <f>IF(Rework!X22="",IF(Rework!$E22=61.5,2400,1800),Rework!X22)</f>
        <v>1800</v>
      </c>
      <c r="J21" s="41">
        <v>30</v>
      </c>
      <c r="K21" s="44">
        <f>IF(ISERROR(FIND("Belt",Rework!C22))=FALSE,0.3,IF(ISERROR(FIND("Roller",Rework!C22))=FALSE,0.05,0.25))</f>
        <v>0.25</v>
      </c>
      <c r="L21" s="44">
        <v>1</v>
      </c>
      <c r="M21" s="44">
        <v>0.95</v>
      </c>
      <c r="N21" s="44">
        <v>0.85</v>
      </c>
      <c r="O21" s="44">
        <f>IF(ISERROR(FIND("M",Rework!$N22))=TRUE,0.95,1)</f>
        <v>0.95</v>
      </c>
      <c r="P21" s="44">
        <v>1</v>
      </c>
      <c r="Q21" s="39">
        <f t="shared" si="0"/>
        <v>0</v>
      </c>
      <c r="R21" s="39">
        <f t="shared" si="1"/>
        <v>0</v>
      </c>
      <c r="S21" s="39">
        <f t="shared" si="2"/>
        <v>0</v>
      </c>
      <c r="T21" s="39">
        <f t="shared" si="3"/>
        <v>0</v>
      </c>
      <c r="U21" s="39">
        <f t="shared" si="4"/>
        <v>0</v>
      </c>
      <c r="V21" s="39">
        <f t="shared" si="5"/>
        <v>0</v>
      </c>
      <c r="W21" s="39">
        <f t="shared" si="6"/>
        <v>0</v>
      </c>
      <c r="X21" s="39">
        <f t="shared" si="7"/>
        <v>0</v>
      </c>
      <c r="Y21" s="39">
        <f t="shared" si="8"/>
        <v>36</v>
      </c>
      <c r="Z21" s="50">
        <f t="shared" si="9"/>
        <v>0</v>
      </c>
      <c r="AA21" s="32">
        <f t="shared" si="10"/>
        <v>2</v>
      </c>
      <c r="AB21" s="45">
        <f t="shared" si="11"/>
        <v>8</v>
      </c>
      <c r="AC21" s="31"/>
      <c r="AL21" s="3" t="s">
        <v>1994</v>
      </c>
      <c r="AM21" s="3" t="s">
        <v>1995</v>
      </c>
    </row>
    <row r="22" spans="1:39" ht="13.5" customHeight="1">
      <c r="A22" s="47" t="e">
        <f>'Conveyor List'!#REF!</f>
        <v>#REF!</v>
      </c>
      <c r="B22" s="40">
        <f>IF(AND(Rework!$K23="",Rework!$L23=""),0,MAX(MAX(LEFT(Rework!$K23,IF(ISERROR(FIND("/",Rework!$K23))=TRUE,LEN(Rework!$K23),FIND("/",Rework!$K23)-2)),TRIM(RIGHT(Rework!$K23,LEN(Rework!$K23)-IF(ISERROR(FIND("/",Rework!$K23))=TRUE,0,FIND("/",Rework!$K23))))),MAX(LEFT(Rework!$L23,IF(ISERROR(FIND("/",Rework!$L23))=TRUE,LEN(Rework!$L23),FIND("/",Rework!$L23)-2)),TRIM(RIGHT(Rework!$L23,LEN(Rework!$L23)-IF(ISERROR(FIND("/",Rework!$L23))=TRUE,0,FIND("/",Rework!$L23)))))))</f>
        <v>0</v>
      </c>
      <c r="C22" s="41">
        <f>IF(AND(Rework!$F23="",Rework!$G23=""),0,Rework!$F23+Rework!$G23/12)</f>
        <v>0</v>
      </c>
      <c r="D22" s="41">
        <f>IF(AND(Rework!F23="",Rework!G23=""),0,IF(ISERROR(FIND("Slave",Rework!C23)) =FALSE,Rework!F24+Rework!G24/12,0))</f>
        <v>0</v>
      </c>
      <c r="E22" s="42">
        <f>IF(Rework!$E23="",0,Rework!$E23)</f>
        <v>0</v>
      </c>
      <c r="F22" s="43">
        <f>IF(Rework!$H23="",0,MIN(LEFT(Rework!$H23,IF(ISERROR(FIND("/",Rework!$H23))=TRUE,LEN(Rework!$H23),FIND("/",Rework!$H23)-3)),IF(ISERROR(FIND("/",Rework!$H23))=TRUE,Rework!$H23,TRIM(LEFT(RIGHT(Rework!$H23, LEN(Rework!$H23)-FIND("/",Rework!$H23)),LEN(RIGHT(Rework!$H23, LEN(Rework!$H23)-FIND("/",Rework!$H23)))-1)))))</f>
        <v>0</v>
      </c>
      <c r="G22" s="43">
        <f>IF(Rework!$I23="",0,MAX(LEFT(Rework!$I23,IF(ISERROR(FIND("/",Rework!$I23))=TRUE,LEN(Rework!$I23),FIND("/",Rework!$I23)-3)),IF(ISERROR(FIND("/",Rework!$I23))=TRUE,Rework!$I23,TRIM(LEFT(RIGHT(Rework!$I23, LEN(Rework!$I23)-FIND("/",Rework!$I23)),LEN(RIGHT(Rework!$I23, LEN(Rework!$I23)-FIND("/",Rework!$I23)))-1)))))</f>
        <v>0</v>
      </c>
      <c r="H22" s="41">
        <f>IF(Rework!W23&gt;0,IF(Rework!W23&gt;1,2,1),0)</f>
        <v>0</v>
      </c>
      <c r="I22" s="43">
        <f>IF(Rework!X23="",IF(Rework!$E23=61.5,2400,1800),Rework!X23)</f>
        <v>1800</v>
      </c>
      <c r="J22" s="41">
        <v>30</v>
      </c>
      <c r="K22" s="44">
        <f>IF(ISERROR(FIND("Belt",Rework!C23))=FALSE,0.3,IF(ISERROR(FIND("Roller",Rework!C23))=FALSE,0.05,0.25))</f>
        <v>0.25</v>
      </c>
      <c r="L22" s="44">
        <v>1</v>
      </c>
      <c r="M22" s="44">
        <v>0.95</v>
      </c>
      <c r="N22" s="44">
        <v>0.85</v>
      </c>
      <c r="O22" s="44">
        <f>IF(ISERROR(FIND("M",Rework!$N23))=TRUE,0.95,1)</f>
        <v>0.95</v>
      </c>
      <c r="P22" s="44">
        <v>1</v>
      </c>
      <c r="Q22" s="39">
        <f t="shared" si="0"/>
        <v>0</v>
      </c>
      <c r="R22" s="39">
        <f t="shared" si="1"/>
        <v>0</v>
      </c>
      <c r="S22" s="39">
        <f t="shared" si="2"/>
        <v>0</v>
      </c>
      <c r="T22" s="39">
        <f t="shared" si="3"/>
        <v>0</v>
      </c>
      <c r="U22" s="39">
        <f t="shared" si="4"/>
        <v>0</v>
      </c>
      <c r="V22" s="39">
        <f t="shared" si="5"/>
        <v>0</v>
      </c>
      <c r="W22" s="39">
        <f t="shared" si="6"/>
        <v>0</v>
      </c>
      <c r="X22" s="39">
        <f t="shared" si="7"/>
        <v>0</v>
      </c>
      <c r="Y22" s="39">
        <f t="shared" si="8"/>
        <v>36</v>
      </c>
      <c r="Z22" s="50">
        <f t="shared" si="9"/>
        <v>0</v>
      </c>
      <c r="AA22" s="32">
        <f t="shared" si="10"/>
        <v>2</v>
      </c>
      <c r="AB22" s="45">
        <f t="shared" si="11"/>
        <v>8</v>
      </c>
      <c r="AC22" s="31"/>
      <c r="AL22" s="3" t="s">
        <v>1996</v>
      </c>
      <c r="AM22" s="3" t="s">
        <v>1997</v>
      </c>
    </row>
    <row r="23" spans="1:39" ht="13.5" customHeight="1">
      <c r="A23" s="47" t="e">
        <f>'Conveyor List'!#REF!</f>
        <v>#REF!</v>
      </c>
      <c r="B23" s="40">
        <f>IF(AND(Rework!$K24="",Rework!$L24=""),0,MAX(MAX(LEFT(Rework!$K24,IF(ISERROR(FIND("/",Rework!$K24))=TRUE,LEN(Rework!$K24),FIND("/",Rework!$K24)-2)),TRIM(RIGHT(Rework!$K24,LEN(Rework!$K24)-IF(ISERROR(FIND("/",Rework!$K24))=TRUE,0,FIND("/",Rework!$K24))))),MAX(LEFT(Rework!$L24,IF(ISERROR(FIND("/",Rework!$L24))=TRUE,LEN(Rework!$L24),FIND("/",Rework!$L24)-2)),TRIM(RIGHT(Rework!$L24,LEN(Rework!$L24)-IF(ISERROR(FIND("/",Rework!$L24))=TRUE,0,FIND("/",Rework!$L24)))))))</f>
        <v>0</v>
      </c>
      <c r="C23" s="41">
        <f>IF(AND(Rework!$F24="",Rework!$G24=""),0,Rework!$F24+Rework!$G24/12)</f>
        <v>0</v>
      </c>
      <c r="D23" s="41">
        <f>IF(AND(Rework!F24="",Rework!G24=""),0,IF(ISERROR(FIND("Slave",Rework!C24)) =FALSE,Rework!F25+Rework!G25/12,0))</f>
        <v>0</v>
      </c>
      <c r="E23" s="42">
        <f>IF(Rework!$E24="",0,Rework!$E24)</f>
        <v>0</v>
      </c>
      <c r="F23" s="43">
        <f>IF(Rework!$H24="",0,MIN(LEFT(Rework!$H24,IF(ISERROR(FIND("/",Rework!$H24))=TRUE,LEN(Rework!$H24),FIND("/",Rework!$H24)-3)),IF(ISERROR(FIND("/",Rework!$H24))=TRUE,Rework!$H24,TRIM(LEFT(RIGHT(Rework!$H24, LEN(Rework!$H24)-FIND("/",Rework!$H24)),LEN(RIGHT(Rework!$H24, LEN(Rework!$H24)-FIND("/",Rework!$H24)))-1)))))</f>
        <v>0</v>
      </c>
      <c r="G23" s="43">
        <f>IF(Rework!$I24="",0,MAX(LEFT(Rework!$I24,IF(ISERROR(FIND("/",Rework!$I24))=TRUE,LEN(Rework!$I24),FIND("/",Rework!$I24)-3)),IF(ISERROR(FIND("/",Rework!$I24))=TRUE,Rework!$I24,TRIM(LEFT(RIGHT(Rework!$I24, LEN(Rework!$I24)-FIND("/",Rework!$I24)),LEN(RIGHT(Rework!$I24, LEN(Rework!$I24)-FIND("/",Rework!$I24)))-1)))))</f>
        <v>0</v>
      </c>
      <c r="H23" s="41">
        <f>IF(Rework!W24&gt;0,IF(Rework!W24&gt;1,2,1),0)</f>
        <v>0</v>
      </c>
      <c r="I23" s="43">
        <f>IF(Rework!X24="",IF(Rework!$E24=61.5,2400,1800),Rework!X24)</f>
        <v>1800</v>
      </c>
      <c r="J23" s="41">
        <v>30</v>
      </c>
      <c r="K23" s="44">
        <f>IF(ISERROR(FIND("Belt",Rework!C24))=FALSE,0.3,IF(ISERROR(FIND("Roller",Rework!C24))=FALSE,0.05,0.25))</f>
        <v>0.25</v>
      </c>
      <c r="L23" s="44">
        <v>1</v>
      </c>
      <c r="M23" s="44">
        <v>0.95</v>
      </c>
      <c r="N23" s="44">
        <v>0.85</v>
      </c>
      <c r="O23" s="44">
        <f>IF(ISERROR(FIND("M",Rework!$N24))=TRUE,0.95,1)</f>
        <v>0.95</v>
      </c>
      <c r="P23" s="44">
        <v>1</v>
      </c>
      <c r="Q23" s="39">
        <f t="shared" si="0"/>
        <v>0</v>
      </c>
      <c r="R23" s="39">
        <f t="shared" si="1"/>
        <v>0</v>
      </c>
      <c r="S23" s="39">
        <f t="shared" si="2"/>
        <v>0</v>
      </c>
      <c r="T23" s="39">
        <f t="shared" si="3"/>
        <v>0</v>
      </c>
      <c r="U23" s="39">
        <f t="shared" si="4"/>
        <v>0</v>
      </c>
      <c r="V23" s="39">
        <f t="shared" si="5"/>
        <v>0</v>
      </c>
      <c r="W23" s="39">
        <f t="shared" si="6"/>
        <v>0</v>
      </c>
      <c r="X23" s="39">
        <f t="shared" si="7"/>
        <v>0</v>
      </c>
      <c r="Y23" s="39">
        <f t="shared" si="8"/>
        <v>36</v>
      </c>
      <c r="Z23" s="50">
        <f t="shared" si="9"/>
        <v>0</v>
      </c>
      <c r="AA23" s="32">
        <f t="shared" si="10"/>
        <v>2</v>
      </c>
      <c r="AB23" s="45">
        <f t="shared" si="11"/>
        <v>8</v>
      </c>
      <c r="AC23" s="31"/>
      <c r="AL23" s="3" t="s">
        <v>1998</v>
      </c>
      <c r="AM23" s="3" t="s">
        <v>1999</v>
      </c>
    </row>
    <row r="24" spans="1:39" ht="13.5" customHeight="1">
      <c r="A24" s="47" t="e">
        <f>'Conveyor List'!#REF!</f>
        <v>#REF!</v>
      </c>
      <c r="B24" s="40">
        <f>IF(AND(Rework!$K25="",Rework!$L25=""),0,MAX(MAX(LEFT(Rework!$K25,IF(ISERROR(FIND("/",Rework!$K25))=TRUE,LEN(Rework!$K25),FIND("/",Rework!$K25)-2)),TRIM(RIGHT(Rework!$K25,LEN(Rework!$K25)-IF(ISERROR(FIND("/",Rework!$K25))=TRUE,0,FIND("/",Rework!$K25))))),MAX(LEFT(Rework!$L25,IF(ISERROR(FIND("/",Rework!$L25))=TRUE,LEN(Rework!$L25),FIND("/",Rework!$L25)-2)),TRIM(RIGHT(Rework!$L25,LEN(Rework!$L25)-IF(ISERROR(FIND("/",Rework!$L25))=TRUE,0,FIND("/",Rework!$L25)))))))</f>
        <v>0</v>
      </c>
      <c r="C24" s="41">
        <f>IF(AND(Rework!$F25="",Rework!$G25=""),0,Rework!$F25+Rework!$G25/12)</f>
        <v>0</v>
      </c>
      <c r="D24" s="41">
        <f>IF(AND(Rework!F25="",Rework!G25=""),0,IF(ISERROR(FIND("Slave",Rework!C25)) =FALSE,Rework!F26+Rework!G26/12,0))</f>
        <v>0</v>
      </c>
      <c r="E24" s="42">
        <f>IF(Rework!$E25="",0,Rework!$E25)</f>
        <v>0</v>
      </c>
      <c r="F24" s="43">
        <f>IF(Rework!$H25="",0,MIN(LEFT(Rework!$H25,IF(ISERROR(FIND("/",Rework!$H25))=TRUE,LEN(Rework!$H25),FIND("/",Rework!$H25)-3)),IF(ISERROR(FIND("/",Rework!$H25))=TRUE,Rework!$H25,TRIM(LEFT(RIGHT(Rework!$H25, LEN(Rework!$H25)-FIND("/",Rework!$H25)),LEN(RIGHT(Rework!$H25, LEN(Rework!$H25)-FIND("/",Rework!$H25)))-1)))))</f>
        <v>0</v>
      </c>
      <c r="G24" s="43">
        <f>IF(Rework!$I25="",0,MAX(LEFT(Rework!$I25,IF(ISERROR(FIND("/",Rework!$I25))=TRUE,LEN(Rework!$I25),FIND("/",Rework!$I25)-3)),IF(ISERROR(FIND("/",Rework!$I25))=TRUE,Rework!$I25,TRIM(LEFT(RIGHT(Rework!$I25, LEN(Rework!$I25)-FIND("/",Rework!$I25)),LEN(RIGHT(Rework!$I25, LEN(Rework!$I25)-FIND("/",Rework!$I25)))-1)))))</f>
        <v>0</v>
      </c>
      <c r="H24" s="41">
        <f>IF(Rework!W25&gt;0,IF(Rework!W25&gt;1,2,1),0)</f>
        <v>0</v>
      </c>
      <c r="I24" s="43">
        <f>IF(Rework!X25="",IF(Rework!$E25=61.5,2400,1800),Rework!X25)</f>
        <v>1800</v>
      </c>
      <c r="J24" s="41">
        <v>30</v>
      </c>
      <c r="K24" s="44">
        <f>IF(ISERROR(FIND("Belt",Rework!C25))=FALSE,0.3,IF(ISERROR(FIND("Roller",Rework!C25))=FALSE,0.05,0.25))</f>
        <v>0.25</v>
      </c>
      <c r="L24" s="44">
        <v>1</v>
      </c>
      <c r="M24" s="44">
        <v>0.95</v>
      </c>
      <c r="N24" s="44">
        <v>0.85</v>
      </c>
      <c r="O24" s="44">
        <f>IF(ISERROR(FIND("M",Rework!$N25))=TRUE,0.95,1)</f>
        <v>0.95</v>
      </c>
      <c r="P24" s="44">
        <v>1</v>
      </c>
      <c r="Q24" s="39">
        <f t="shared" si="0"/>
        <v>0</v>
      </c>
      <c r="R24" s="39">
        <f t="shared" si="1"/>
        <v>0</v>
      </c>
      <c r="S24" s="39">
        <f t="shared" si="2"/>
        <v>0</v>
      </c>
      <c r="T24" s="39">
        <f t="shared" si="3"/>
        <v>0</v>
      </c>
      <c r="U24" s="39">
        <f t="shared" si="4"/>
        <v>0</v>
      </c>
      <c r="V24" s="39">
        <f t="shared" si="5"/>
        <v>0</v>
      </c>
      <c r="W24" s="39">
        <f t="shared" si="6"/>
        <v>0</v>
      </c>
      <c r="X24" s="39">
        <f t="shared" si="7"/>
        <v>0</v>
      </c>
      <c r="Y24" s="39">
        <f t="shared" si="8"/>
        <v>36</v>
      </c>
      <c r="Z24" s="50">
        <f t="shared" si="9"/>
        <v>0</v>
      </c>
      <c r="AA24" s="32">
        <f t="shared" si="10"/>
        <v>2</v>
      </c>
      <c r="AB24" s="45">
        <f t="shared" si="11"/>
        <v>8</v>
      </c>
      <c r="AC24" s="31"/>
      <c r="AL24" s="3" t="s">
        <v>2000</v>
      </c>
      <c r="AM24" s="3" t="s">
        <v>2001</v>
      </c>
    </row>
    <row r="25" spans="1:39" ht="13.5" customHeight="1">
      <c r="A25" s="47" t="e">
        <f>'Conveyor List'!#REF!</f>
        <v>#REF!</v>
      </c>
      <c r="B25" s="40">
        <f>IF(AND(Rework!$K26="",Rework!$L26=""),0,MAX(MAX(LEFT(Rework!$K26,IF(ISERROR(FIND("/",Rework!$K26))=TRUE,LEN(Rework!$K26),FIND("/",Rework!$K26)-2)),TRIM(RIGHT(Rework!$K26,LEN(Rework!$K26)-IF(ISERROR(FIND("/",Rework!$K26))=TRUE,0,FIND("/",Rework!$K26))))),MAX(LEFT(Rework!$L26,IF(ISERROR(FIND("/",Rework!$L26))=TRUE,LEN(Rework!$L26),FIND("/",Rework!$L26)-2)),TRIM(RIGHT(Rework!$L26,LEN(Rework!$L26)-IF(ISERROR(FIND("/",Rework!$L26))=TRUE,0,FIND("/",Rework!$L26)))))))</f>
        <v>0</v>
      </c>
      <c r="C25" s="41">
        <f>IF(AND(Rework!$F26="",Rework!$G26=""),0,Rework!$F26+Rework!$G26/12)</f>
        <v>0</v>
      </c>
      <c r="D25" s="41">
        <f>IF(AND(Rework!F26="",Rework!G26=""),0,IF(ISERROR(FIND("Slave",Rework!C26)) =FALSE,Rework!F27+Rework!G27/12,0))</f>
        <v>0</v>
      </c>
      <c r="E25" s="42">
        <f>IF(Rework!$E26="",0,Rework!$E26)</f>
        <v>0</v>
      </c>
      <c r="F25" s="43">
        <f>IF(Rework!$H26="",0,MIN(LEFT(Rework!$H26,IF(ISERROR(FIND("/",Rework!$H26))=TRUE,LEN(Rework!$H26),FIND("/",Rework!$H26)-3)),IF(ISERROR(FIND("/",Rework!$H26))=TRUE,Rework!$H26,TRIM(LEFT(RIGHT(Rework!$H26, LEN(Rework!$H26)-FIND("/",Rework!$H26)),LEN(RIGHT(Rework!$H26, LEN(Rework!$H26)-FIND("/",Rework!$H26)))-1)))))</f>
        <v>0</v>
      </c>
      <c r="G25" s="43">
        <f>IF(Rework!$I26="",0,MAX(LEFT(Rework!$I26,IF(ISERROR(FIND("/",Rework!$I26))=TRUE,LEN(Rework!$I26),FIND("/",Rework!$I26)-3)),IF(ISERROR(FIND("/",Rework!$I26))=TRUE,Rework!$I26,TRIM(LEFT(RIGHT(Rework!$I26, LEN(Rework!$I26)-FIND("/",Rework!$I26)),LEN(RIGHT(Rework!$I26, LEN(Rework!$I26)-FIND("/",Rework!$I26)))-1)))))</f>
        <v>0</v>
      </c>
      <c r="H25" s="41">
        <f>IF(Rework!W26&gt;0,IF(Rework!W26&gt;1,2,1),0)</f>
        <v>0</v>
      </c>
      <c r="I25" s="43">
        <f>IF(Rework!X26="",IF(Rework!$E26=61.5,2400,1800),Rework!X26)</f>
        <v>1800</v>
      </c>
      <c r="J25" s="41">
        <v>30</v>
      </c>
      <c r="K25" s="44">
        <f>IF(ISERROR(FIND("Belt",Rework!C26))=FALSE,0.3,IF(ISERROR(FIND("Roller",Rework!C26))=FALSE,0.05,0.25))</f>
        <v>0.25</v>
      </c>
      <c r="L25" s="44">
        <v>1</v>
      </c>
      <c r="M25" s="44">
        <v>0.95</v>
      </c>
      <c r="N25" s="44">
        <v>0.85</v>
      </c>
      <c r="O25" s="44">
        <f>IF(ISERROR(FIND("M",Rework!$N26))=TRUE,0.95,1)</f>
        <v>0.95</v>
      </c>
      <c r="P25" s="44">
        <v>1</v>
      </c>
      <c r="Q25" s="39">
        <f t="shared" si="0"/>
        <v>0</v>
      </c>
      <c r="R25" s="39">
        <f t="shared" si="1"/>
        <v>0</v>
      </c>
      <c r="S25" s="39">
        <f t="shared" si="2"/>
        <v>0</v>
      </c>
      <c r="T25" s="39">
        <f t="shared" si="3"/>
        <v>0</v>
      </c>
      <c r="U25" s="39">
        <f t="shared" si="4"/>
        <v>0</v>
      </c>
      <c r="V25" s="39">
        <f t="shared" si="5"/>
        <v>0</v>
      </c>
      <c r="W25" s="39">
        <f t="shared" si="6"/>
        <v>0</v>
      </c>
      <c r="X25" s="39">
        <f t="shared" si="7"/>
        <v>0</v>
      </c>
      <c r="Y25" s="39">
        <f t="shared" si="8"/>
        <v>36</v>
      </c>
      <c r="Z25" s="50">
        <f t="shared" si="9"/>
        <v>0</v>
      </c>
      <c r="AA25" s="32">
        <f t="shared" si="10"/>
        <v>2</v>
      </c>
      <c r="AB25" s="45">
        <f t="shared" si="11"/>
        <v>8</v>
      </c>
      <c r="AC25" s="31"/>
      <c r="AL25" s="3" t="s">
        <v>2002</v>
      </c>
      <c r="AM25" s="3" t="s">
        <v>2003</v>
      </c>
    </row>
    <row r="26" spans="1:39" ht="13.5" customHeight="1">
      <c r="A26" s="47" t="e">
        <f>'Conveyor List'!#REF!</f>
        <v>#REF!</v>
      </c>
      <c r="B26" s="40">
        <f>IF(AND(Rework!$K27="",Rework!$L27=""),0,MAX(MAX(LEFT(Rework!$K27,IF(ISERROR(FIND("/",Rework!$K27))=TRUE,LEN(Rework!$K27),FIND("/",Rework!$K27)-2)),TRIM(RIGHT(Rework!$K27,LEN(Rework!$K27)-IF(ISERROR(FIND("/",Rework!$K27))=TRUE,0,FIND("/",Rework!$K27))))),MAX(LEFT(Rework!$L27,IF(ISERROR(FIND("/",Rework!$L27))=TRUE,LEN(Rework!$L27),FIND("/",Rework!$L27)-2)),TRIM(RIGHT(Rework!$L27,LEN(Rework!$L27)-IF(ISERROR(FIND("/",Rework!$L27))=TRUE,0,FIND("/",Rework!$L27)))))))</f>
        <v>0</v>
      </c>
      <c r="C26" s="41">
        <f>IF(AND(Rework!$F27="",Rework!$G27=""),0,Rework!$F27+Rework!$G27/12)</f>
        <v>0</v>
      </c>
      <c r="D26" s="41">
        <f>IF(AND(Rework!F27="",Rework!G27=""),0,IF(ISERROR(FIND("Slave",Rework!C27)) =FALSE,Rework!F28+Rework!G28/12,0))</f>
        <v>0</v>
      </c>
      <c r="E26" s="42">
        <f>IF(Rework!$E27="",0,Rework!$E27)</f>
        <v>0</v>
      </c>
      <c r="F26" s="43">
        <f>IF(Rework!$H27="",0,MIN(LEFT(Rework!$H27,IF(ISERROR(FIND("/",Rework!$H27))=TRUE,LEN(Rework!$H27),FIND("/",Rework!$H27)-3)),IF(ISERROR(FIND("/",Rework!$H27))=TRUE,Rework!$H27,TRIM(LEFT(RIGHT(Rework!$H27, LEN(Rework!$H27)-FIND("/",Rework!$H27)),LEN(RIGHT(Rework!$H27, LEN(Rework!$H27)-FIND("/",Rework!$H27)))-1)))))</f>
        <v>0</v>
      </c>
      <c r="G26" s="43">
        <f>IF(Rework!$I27="",0,MAX(LEFT(Rework!$I27,IF(ISERROR(FIND("/",Rework!$I27))=TRUE,LEN(Rework!$I27),FIND("/",Rework!$I27)-3)),IF(ISERROR(FIND("/",Rework!$I27))=TRUE,Rework!$I27,TRIM(LEFT(RIGHT(Rework!$I27, LEN(Rework!$I27)-FIND("/",Rework!$I27)),LEN(RIGHT(Rework!$I27, LEN(Rework!$I27)-FIND("/",Rework!$I27)))-1)))))</f>
        <v>0</v>
      </c>
      <c r="H26" s="41">
        <f>IF(Rework!W27&gt;0,IF(Rework!W27&gt;1,2,1),0)</f>
        <v>0</v>
      </c>
      <c r="I26" s="43">
        <f>IF(Rework!X27="",IF(Rework!$E27=61.5,2400,1800),Rework!X27)</f>
        <v>1800</v>
      </c>
      <c r="J26" s="41">
        <v>30</v>
      </c>
      <c r="K26" s="44">
        <f>IF(ISERROR(FIND("Belt",Rework!C27))=FALSE,0.3,IF(ISERROR(FIND("Roller",Rework!C27))=FALSE,0.05,0.25))</f>
        <v>0.25</v>
      </c>
      <c r="L26" s="44">
        <v>1</v>
      </c>
      <c r="M26" s="44">
        <v>0.95</v>
      </c>
      <c r="N26" s="44">
        <v>0.85</v>
      </c>
      <c r="O26" s="44">
        <f>IF(ISERROR(FIND("M",Rework!$N27))=TRUE,0.95,1)</f>
        <v>0.95</v>
      </c>
      <c r="P26" s="44">
        <v>1</v>
      </c>
      <c r="Q26" s="39">
        <f t="shared" si="0"/>
        <v>0</v>
      </c>
      <c r="R26" s="39">
        <f t="shared" si="1"/>
        <v>0</v>
      </c>
      <c r="S26" s="39">
        <f t="shared" si="2"/>
        <v>0</v>
      </c>
      <c r="T26" s="39">
        <f t="shared" si="3"/>
        <v>0</v>
      </c>
      <c r="U26" s="39">
        <f t="shared" si="4"/>
        <v>0</v>
      </c>
      <c r="V26" s="39">
        <f t="shared" si="5"/>
        <v>0</v>
      </c>
      <c r="W26" s="39">
        <f t="shared" si="6"/>
        <v>0</v>
      </c>
      <c r="X26" s="39">
        <f t="shared" si="7"/>
        <v>0</v>
      </c>
      <c r="Y26" s="39">
        <f t="shared" si="8"/>
        <v>36</v>
      </c>
      <c r="Z26" s="50">
        <f t="shared" si="9"/>
        <v>0</v>
      </c>
      <c r="AA26" s="32">
        <f t="shared" si="10"/>
        <v>2</v>
      </c>
      <c r="AB26" s="45">
        <f t="shared" si="11"/>
        <v>8</v>
      </c>
      <c r="AC26" s="31"/>
      <c r="AL26" s="3" t="s">
        <v>2004</v>
      </c>
      <c r="AM26" s="3" t="s">
        <v>2005</v>
      </c>
    </row>
    <row r="27" spans="1:39" ht="13.5" customHeight="1">
      <c r="A27" s="47" t="e">
        <f>'Conveyor List'!#REF!</f>
        <v>#REF!</v>
      </c>
      <c r="B27" s="40">
        <f>IF(AND(Rework!$K28="",Rework!$L28=""),0,MAX(MAX(LEFT(Rework!$K28,IF(ISERROR(FIND("/",Rework!$K28))=TRUE,LEN(Rework!$K28),FIND("/",Rework!$K28)-2)),TRIM(RIGHT(Rework!$K28,LEN(Rework!$K28)-IF(ISERROR(FIND("/",Rework!$K28))=TRUE,0,FIND("/",Rework!$K28))))),MAX(LEFT(Rework!$L28,IF(ISERROR(FIND("/",Rework!$L28))=TRUE,LEN(Rework!$L28),FIND("/",Rework!$L28)-2)),TRIM(RIGHT(Rework!$L28,LEN(Rework!$L28)-IF(ISERROR(FIND("/",Rework!$L28))=TRUE,0,FIND("/",Rework!$L28)))))))</f>
        <v>0</v>
      </c>
      <c r="C27" s="41">
        <f>IF(AND(Rework!$F28="",Rework!$G28=""),0,Rework!$F28+Rework!$G28/12)</f>
        <v>0</v>
      </c>
      <c r="D27" s="41">
        <f>IF(AND(Rework!F28="",Rework!G28=""),0,IF(ISERROR(FIND("Slave",Rework!C28)) =FALSE,Rework!F29+Rework!G29/12,0))</f>
        <v>0</v>
      </c>
      <c r="E27" s="42">
        <f>IF(Rework!$E28="",0,Rework!$E28)</f>
        <v>0</v>
      </c>
      <c r="F27" s="43">
        <f>IF(Rework!$H28="",0,MIN(LEFT(Rework!$H28,IF(ISERROR(FIND("/",Rework!$H28))=TRUE,LEN(Rework!$H28),FIND("/",Rework!$H28)-3)),IF(ISERROR(FIND("/",Rework!$H28))=TRUE,Rework!$H28,TRIM(LEFT(RIGHT(Rework!$H28, LEN(Rework!$H28)-FIND("/",Rework!$H28)),LEN(RIGHT(Rework!$H28, LEN(Rework!$H28)-FIND("/",Rework!$H28)))-1)))))</f>
        <v>0</v>
      </c>
      <c r="G27" s="43">
        <f>IF(Rework!$I28="",0,MAX(LEFT(Rework!$I28,IF(ISERROR(FIND("/",Rework!$I28))=TRUE,LEN(Rework!$I28),FIND("/",Rework!$I28)-3)),IF(ISERROR(FIND("/",Rework!$I28))=TRUE,Rework!$I28,TRIM(LEFT(RIGHT(Rework!$I28, LEN(Rework!$I28)-FIND("/",Rework!$I28)),LEN(RIGHT(Rework!$I28, LEN(Rework!$I28)-FIND("/",Rework!$I28)))-1)))))</f>
        <v>0</v>
      </c>
      <c r="H27" s="41">
        <f>IF(Rework!W28&gt;0,IF(Rework!W28&gt;1,2,1),0)</f>
        <v>0</v>
      </c>
      <c r="I27" s="43">
        <f>IF(Rework!X28="",IF(Rework!$E28=61.5,2400,1800),Rework!X28)</f>
        <v>1800</v>
      </c>
      <c r="J27" s="41">
        <v>30</v>
      </c>
      <c r="K27" s="44">
        <f>IF(ISERROR(FIND("Belt",Rework!C28))=FALSE,0.3,IF(ISERROR(FIND("Roller",Rework!C28))=FALSE,0.05,0.25))</f>
        <v>0.25</v>
      </c>
      <c r="L27" s="44">
        <v>1</v>
      </c>
      <c r="M27" s="44">
        <v>0.95</v>
      </c>
      <c r="N27" s="44">
        <v>0.85</v>
      </c>
      <c r="O27" s="44">
        <f>IF(ISERROR(FIND("M",Rework!$N28))=TRUE,0.95,1)</f>
        <v>0.95</v>
      </c>
      <c r="P27" s="44">
        <v>1</v>
      </c>
      <c r="Q27" s="39">
        <f t="shared" si="0"/>
        <v>0</v>
      </c>
      <c r="R27" s="39">
        <f t="shared" si="1"/>
        <v>0</v>
      </c>
      <c r="S27" s="39">
        <f t="shared" si="2"/>
        <v>0</v>
      </c>
      <c r="T27" s="39">
        <f t="shared" si="3"/>
        <v>0</v>
      </c>
      <c r="U27" s="39">
        <f t="shared" si="4"/>
        <v>0</v>
      </c>
      <c r="V27" s="39">
        <f t="shared" si="5"/>
        <v>0</v>
      </c>
      <c r="W27" s="39">
        <f t="shared" si="6"/>
        <v>0</v>
      </c>
      <c r="X27" s="39">
        <f t="shared" si="7"/>
        <v>0</v>
      </c>
      <c r="Y27" s="39">
        <f t="shared" si="8"/>
        <v>36</v>
      </c>
      <c r="Z27" s="50">
        <f t="shared" si="9"/>
        <v>0</v>
      </c>
      <c r="AA27" s="32">
        <f t="shared" si="10"/>
        <v>2</v>
      </c>
      <c r="AB27" s="45">
        <f t="shared" si="11"/>
        <v>8</v>
      </c>
      <c r="AC27" s="31"/>
      <c r="AL27" s="3" t="s">
        <v>2006</v>
      </c>
      <c r="AM27" s="3" t="s">
        <v>2007</v>
      </c>
    </row>
    <row r="28" spans="1:39" ht="13.5" customHeight="1">
      <c r="A28" s="47" t="e">
        <f>'Conveyor List'!#REF!</f>
        <v>#REF!</v>
      </c>
      <c r="B28" s="40">
        <f>IF(AND(Rework!$K29="",Rework!$L29=""),0,MAX(MAX(LEFT(Rework!$K29,IF(ISERROR(FIND("/",Rework!$K29))=TRUE,LEN(Rework!$K29),FIND("/",Rework!$K29)-2)),TRIM(RIGHT(Rework!$K29,LEN(Rework!$K29)-IF(ISERROR(FIND("/",Rework!$K29))=TRUE,0,FIND("/",Rework!$K29))))),MAX(LEFT(Rework!$L29,IF(ISERROR(FIND("/",Rework!$L29))=TRUE,LEN(Rework!$L29),FIND("/",Rework!$L29)-2)),TRIM(RIGHT(Rework!$L29,LEN(Rework!$L29)-IF(ISERROR(FIND("/",Rework!$L29))=TRUE,0,FIND("/",Rework!$L29)))))))</f>
        <v>0</v>
      </c>
      <c r="C28" s="41">
        <f>IF(AND(Rework!$F29="",Rework!$G29=""),0,Rework!$F29+Rework!$G29/12)</f>
        <v>0</v>
      </c>
      <c r="D28" s="41">
        <f>IF(AND(Rework!F29="",Rework!G29=""),0,IF(ISERROR(FIND("Slave",Rework!C29)) =FALSE,Rework!F30+Rework!G30/12,0))</f>
        <v>0</v>
      </c>
      <c r="E28" s="42">
        <f>IF(Rework!$E29="",0,Rework!$E29)</f>
        <v>0</v>
      </c>
      <c r="F28" s="43">
        <f>IF(Rework!$H29="",0,MIN(LEFT(Rework!$H29,IF(ISERROR(FIND("/",Rework!$H29))=TRUE,LEN(Rework!$H29),FIND("/",Rework!$H29)-3)),IF(ISERROR(FIND("/",Rework!$H29))=TRUE,Rework!$H29,TRIM(LEFT(RIGHT(Rework!$H29, LEN(Rework!$H29)-FIND("/",Rework!$H29)),LEN(RIGHT(Rework!$H29, LEN(Rework!$H29)-FIND("/",Rework!$H29)))-1)))))</f>
        <v>0</v>
      </c>
      <c r="G28" s="43">
        <f>IF(Rework!$I29="",0,MAX(LEFT(Rework!$I29,IF(ISERROR(FIND("/",Rework!$I29))=TRUE,LEN(Rework!$I29),FIND("/",Rework!$I29)-3)),IF(ISERROR(FIND("/",Rework!$I29))=TRUE,Rework!$I29,TRIM(LEFT(RIGHT(Rework!$I29, LEN(Rework!$I29)-FIND("/",Rework!$I29)),LEN(RIGHT(Rework!$I29, LEN(Rework!$I29)-FIND("/",Rework!$I29)))-1)))))</f>
        <v>0</v>
      </c>
      <c r="H28" s="41">
        <f>IF(Rework!W29&gt;0,IF(Rework!W29&gt;1,2,1),0)</f>
        <v>0</v>
      </c>
      <c r="I28" s="43">
        <f>IF(Rework!X29="",IF(Rework!$E29=61.5,2400,1800),Rework!X29)</f>
        <v>1800</v>
      </c>
      <c r="J28" s="41">
        <v>30</v>
      </c>
      <c r="K28" s="44">
        <f>IF(ISERROR(FIND("Belt",Rework!C29))=FALSE,0.3,IF(ISERROR(FIND("Roller",Rework!C29))=FALSE,0.05,0.25))</f>
        <v>0.25</v>
      </c>
      <c r="L28" s="44">
        <v>1</v>
      </c>
      <c r="M28" s="44">
        <v>0.95</v>
      </c>
      <c r="N28" s="44">
        <v>0.85</v>
      </c>
      <c r="O28" s="44">
        <f>IF(ISERROR(FIND("M",Rework!$N29))=TRUE,0.95,1)</f>
        <v>0.95</v>
      </c>
      <c r="P28" s="44">
        <v>1</v>
      </c>
      <c r="Q28" s="39">
        <f t="shared" si="0"/>
        <v>0</v>
      </c>
      <c r="R28" s="39">
        <f t="shared" si="1"/>
        <v>0</v>
      </c>
      <c r="S28" s="39">
        <f t="shared" si="2"/>
        <v>0</v>
      </c>
      <c r="T28" s="39">
        <f t="shared" si="3"/>
        <v>0</v>
      </c>
      <c r="U28" s="39">
        <f t="shared" si="4"/>
        <v>0</v>
      </c>
      <c r="V28" s="39">
        <f t="shared" si="5"/>
        <v>0</v>
      </c>
      <c r="W28" s="39">
        <f t="shared" si="6"/>
        <v>0</v>
      </c>
      <c r="X28" s="39">
        <f t="shared" si="7"/>
        <v>0</v>
      </c>
      <c r="Y28" s="39">
        <f t="shared" si="8"/>
        <v>36</v>
      </c>
      <c r="Z28" s="50">
        <f t="shared" si="9"/>
        <v>0</v>
      </c>
      <c r="AA28" s="32">
        <f t="shared" si="10"/>
        <v>2</v>
      </c>
      <c r="AB28" s="45">
        <f t="shared" si="11"/>
        <v>8</v>
      </c>
      <c r="AC28" s="31"/>
      <c r="AL28" s="3" t="s">
        <v>2008</v>
      </c>
      <c r="AM28" s="3" t="s">
        <v>2009</v>
      </c>
    </row>
    <row r="29" spans="1:39" ht="13.5" customHeight="1">
      <c r="A29" s="47" t="e">
        <f>'Conveyor List'!#REF!</f>
        <v>#REF!</v>
      </c>
      <c r="B29" s="40">
        <f>IF(AND(Rework!$K30="",Rework!$L30=""),0,MAX(MAX(LEFT(Rework!$K30,IF(ISERROR(FIND("/",Rework!$K30))=TRUE,LEN(Rework!$K30),FIND("/",Rework!$K30)-2)),TRIM(RIGHT(Rework!$K30,LEN(Rework!$K30)-IF(ISERROR(FIND("/",Rework!$K30))=TRUE,0,FIND("/",Rework!$K30))))),MAX(LEFT(Rework!$L30,IF(ISERROR(FIND("/",Rework!$L30))=TRUE,LEN(Rework!$L30),FIND("/",Rework!$L30)-2)),TRIM(RIGHT(Rework!$L30,LEN(Rework!$L30)-IF(ISERROR(FIND("/",Rework!$L30))=TRUE,0,FIND("/",Rework!$L30)))))))</f>
        <v>0</v>
      </c>
      <c r="C29" s="41">
        <f>IF(AND(Rework!$F30="",Rework!$G30=""),0,Rework!$F30+Rework!$G30/12)</f>
        <v>0</v>
      </c>
      <c r="D29" s="41">
        <f>IF(AND(Rework!F30="",Rework!G30=""),0,IF(ISERROR(FIND("Slave",Rework!C30)) =FALSE,Rework!F31+Rework!G31/12,0))</f>
        <v>0</v>
      </c>
      <c r="E29" s="42">
        <f>IF(Rework!$E30="",0,Rework!$E30)</f>
        <v>0</v>
      </c>
      <c r="F29" s="43">
        <f>IF(Rework!$H30="",0,MIN(LEFT(Rework!$H30,IF(ISERROR(FIND("/",Rework!$H30))=TRUE,LEN(Rework!$H30),FIND("/",Rework!$H30)-3)),IF(ISERROR(FIND("/",Rework!$H30))=TRUE,Rework!$H30,TRIM(LEFT(RIGHT(Rework!$H30, LEN(Rework!$H30)-FIND("/",Rework!$H30)),LEN(RIGHT(Rework!$H30, LEN(Rework!$H30)-FIND("/",Rework!$H30)))-1)))))</f>
        <v>0</v>
      </c>
      <c r="G29" s="43">
        <f>IF(Rework!$I30="",0,MAX(LEFT(Rework!$I30,IF(ISERROR(FIND("/",Rework!$I30))=TRUE,LEN(Rework!$I30),FIND("/",Rework!$I30)-3)),IF(ISERROR(FIND("/",Rework!$I30))=TRUE,Rework!$I30,TRIM(LEFT(RIGHT(Rework!$I30, LEN(Rework!$I30)-FIND("/",Rework!$I30)),LEN(RIGHT(Rework!$I30, LEN(Rework!$I30)-FIND("/",Rework!$I30)))-1)))))</f>
        <v>0</v>
      </c>
      <c r="H29" s="41">
        <f>IF(Rework!W30&gt;0,IF(Rework!W30&gt;1,2,1),0)</f>
        <v>0</v>
      </c>
      <c r="I29" s="43">
        <f>IF(Rework!X30="",IF(Rework!$E30=61.5,2400,1800),Rework!X30)</f>
        <v>1800</v>
      </c>
      <c r="J29" s="41">
        <v>30</v>
      </c>
      <c r="K29" s="44">
        <f>IF(ISERROR(FIND("Belt",Rework!C30))=FALSE,0.3,IF(ISERROR(FIND("Roller",Rework!C30))=FALSE,0.05,0.25))</f>
        <v>0.25</v>
      </c>
      <c r="L29" s="44">
        <v>1</v>
      </c>
      <c r="M29" s="44">
        <v>0.95</v>
      </c>
      <c r="N29" s="44">
        <v>0.85</v>
      </c>
      <c r="O29" s="44">
        <f>IF(ISERROR(FIND("M",Rework!$N30))=TRUE,0.95,1)</f>
        <v>0.95</v>
      </c>
      <c r="P29" s="44">
        <v>1</v>
      </c>
      <c r="Q29" s="39">
        <f t="shared" si="0"/>
        <v>0</v>
      </c>
      <c r="R29" s="39">
        <f t="shared" si="1"/>
        <v>0</v>
      </c>
      <c r="S29" s="39">
        <f t="shared" si="2"/>
        <v>0</v>
      </c>
      <c r="T29" s="39">
        <f t="shared" si="3"/>
        <v>0</v>
      </c>
      <c r="U29" s="39">
        <f t="shared" si="4"/>
        <v>0</v>
      </c>
      <c r="V29" s="39">
        <f t="shared" si="5"/>
        <v>0</v>
      </c>
      <c r="W29" s="39">
        <f t="shared" si="6"/>
        <v>0</v>
      </c>
      <c r="X29" s="39">
        <f t="shared" si="7"/>
        <v>0</v>
      </c>
      <c r="Y29" s="39">
        <f t="shared" si="8"/>
        <v>36</v>
      </c>
      <c r="Z29" s="50">
        <f t="shared" si="9"/>
        <v>0</v>
      </c>
      <c r="AA29" s="32">
        <f t="shared" si="10"/>
        <v>2</v>
      </c>
      <c r="AB29" s="45">
        <f t="shared" si="11"/>
        <v>8</v>
      </c>
      <c r="AC29" s="31"/>
      <c r="AL29" s="3" t="s">
        <v>2010</v>
      </c>
      <c r="AM29" s="3" t="s">
        <v>2011</v>
      </c>
    </row>
    <row r="30" spans="1:39" ht="13.5" customHeight="1">
      <c r="A30" s="47" t="e">
        <f>'Conveyor List'!#REF!</f>
        <v>#REF!</v>
      </c>
      <c r="B30" s="40">
        <f>IF(AND(Rework!$K31="",Rework!$L31=""),0,MAX(MAX(LEFT(Rework!$K31,IF(ISERROR(FIND("/",Rework!$K31))=TRUE,LEN(Rework!$K31),FIND("/",Rework!$K31)-2)),TRIM(RIGHT(Rework!$K31,LEN(Rework!$K31)-IF(ISERROR(FIND("/",Rework!$K31))=TRUE,0,FIND("/",Rework!$K31))))),MAX(LEFT(Rework!$L31,IF(ISERROR(FIND("/",Rework!$L31))=TRUE,LEN(Rework!$L31),FIND("/",Rework!$L31)-2)),TRIM(RIGHT(Rework!$L31,LEN(Rework!$L31)-IF(ISERROR(FIND("/",Rework!$L31))=TRUE,0,FIND("/",Rework!$L31)))))))</f>
        <v>0</v>
      </c>
      <c r="C30" s="41">
        <f>IF(AND(Rework!$F31="",Rework!$G31=""),0,Rework!$F31+Rework!$G31/12)</f>
        <v>0</v>
      </c>
      <c r="D30" s="41">
        <f>IF(AND(Rework!F31="",Rework!G31=""),0,IF(ISERROR(FIND("Slave",Rework!C31)) =FALSE,Rework!F32+Rework!G32/12,0))</f>
        <v>0</v>
      </c>
      <c r="E30" s="42">
        <f>IF(Rework!$E31="",0,Rework!$E31)</f>
        <v>0</v>
      </c>
      <c r="F30" s="43">
        <f>IF(Rework!$H31="",0,MIN(LEFT(Rework!$H31,IF(ISERROR(FIND("/",Rework!$H31))=TRUE,LEN(Rework!$H31),FIND("/",Rework!$H31)-3)),IF(ISERROR(FIND("/",Rework!$H31))=TRUE,Rework!$H31,TRIM(LEFT(RIGHT(Rework!$H31, LEN(Rework!$H31)-FIND("/",Rework!$H31)),LEN(RIGHT(Rework!$H31, LEN(Rework!$H31)-FIND("/",Rework!$H31)))-1)))))</f>
        <v>0</v>
      </c>
      <c r="G30" s="43">
        <f>IF(Rework!$I31="",0,MAX(LEFT(Rework!$I31,IF(ISERROR(FIND("/",Rework!$I31))=TRUE,LEN(Rework!$I31),FIND("/",Rework!$I31)-3)),IF(ISERROR(FIND("/",Rework!$I31))=TRUE,Rework!$I31,TRIM(LEFT(RIGHT(Rework!$I31, LEN(Rework!$I31)-FIND("/",Rework!$I31)),LEN(RIGHT(Rework!$I31, LEN(Rework!$I31)-FIND("/",Rework!$I31)))-1)))))</f>
        <v>0</v>
      </c>
      <c r="H30" s="41">
        <f>IF(Rework!W31&gt;0,IF(Rework!W31&gt;1,2,1),0)</f>
        <v>0</v>
      </c>
      <c r="I30" s="43">
        <f>IF(Rework!X31="",IF(Rework!$E31=61.5,2400,1800),Rework!X31)</f>
        <v>1800</v>
      </c>
      <c r="J30" s="41">
        <v>30</v>
      </c>
      <c r="K30" s="44">
        <f>IF(ISERROR(FIND("Belt",Rework!C31))=FALSE,0.3,IF(ISERROR(FIND("Roller",Rework!C31))=FALSE,0.05,0.25))</f>
        <v>0.25</v>
      </c>
      <c r="L30" s="44">
        <v>1</v>
      </c>
      <c r="M30" s="44">
        <v>0.95</v>
      </c>
      <c r="N30" s="44">
        <v>0.85</v>
      </c>
      <c r="O30" s="44">
        <f>IF(ISERROR(FIND("M",Rework!$N31))=TRUE,0.95,1)</f>
        <v>0.95</v>
      </c>
      <c r="P30" s="44">
        <v>1</v>
      </c>
      <c r="Q30" s="39">
        <f t="shared" si="0"/>
        <v>0</v>
      </c>
      <c r="R30" s="39">
        <f t="shared" si="1"/>
        <v>0</v>
      </c>
      <c r="S30" s="39">
        <f t="shared" si="2"/>
        <v>0</v>
      </c>
      <c r="T30" s="39">
        <f t="shared" si="3"/>
        <v>0</v>
      </c>
      <c r="U30" s="39">
        <f t="shared" si="4"/>
        <v>0</v>
      </c>
      <c r="V30" s="39">
        <f t="shared" si="5"/>
        <v>0</v>
      </c>
      <c r="W30" s="39">
        <f t="shared" si="6"/>
        <v>0</v>
      </c>
      <c r="X30" s="39">
        <f t="shared" si="7"/>
        <v>0</v>
      </c>
      <c r="Y30" s="39">
        <f t="shared" si="8"/>
        <v>36</v>
      </c>
      <c r="Z30" s="50">
        <f t="shared" si="9"/>
        <v>0</v>
      </c>
      <c r="AA30" s="32">
        <f t="shared" si="10"/>
        <v>2</v>
      </c>
      <c r="AB30" s="45">
        <f t="shared" si="11"/>
        <v>8</v>
      </c>
      <c r="AC30" s="31"/>
      <c r="AL30" s="3" t="s">
        <v>2012</v>
      </c>
      <c r="AM30" s="3" t="s">
        <v>2013</v>
      </c>
    </row>
    <row r="31" spans="1:39" ht="13.5" customHeight="1">
      <c r="A31" s="47" t="e">
        <f>'Conveyor List'!#REF!</f>
        <v>#REF!</v>
      </c>
      <c r="B31" s="40">
        <f>IF(AND(Rework!$K32="",Rework!$L32=""),0,MAX(MAX(LEFT(Rework!$K32,IF(ISERROR(FIND("/",Rework!$K32))=TRUE,LEN(Rework!$K32),FIND("/",Rework!$K32)-2)),TRIM(RIGHT(Rework!$K32,LEN(Rework!$K32)-IF(ISERROR(FIND("/",Rework!$K32))=TRUE,0,FIND("/",Rework!$K32))))),MAX(LEFT(Rework!$L32,IF(ISERROR(FIND("/",Rework!$L32))=TRUE,LEN(Rework!$L32),FIND("/",Rework!$L32)-2)),TRIM(RIGHT(Rework!$L32,LEN(Rework!$L32)-IF(ISERROR(FIND("/",Rework!$L32))=TRUE,0,FIND("/",Rework!$L32)))))))</f>
        <v>0</v>
      </c>
      <c r="C31" s="41">
        <f>IF(AND(Rework!$F32="",Rework!$G32=""),0,Rework!$F32+Rework!$G32/12)</f>
        <v>0</v>
      </c>
      <c r="D31" s="41">
        <f>IF(AND(Rework!F32="",Rework!G32=""),0,IF(ISERROR(FIND("Slave",Rework!C32)) =FALSE,Rework!F33+Rework!G33/12,0))</f>
        <v>0</v>
      </c>
      <c r="E31" s="42">
        <f>IF(Rework!$E32="",0,Rework!$E32)</f>
        <v>0</v>
      </c>
      <c r="F31" s="43">
        <f>IF(Rework!$H32="",0,MIN(LEFT(Rework!$H32,IF(ISERROR(FIND("/",Rework!$H32))=TRUE,LEN(Rework!$H32),FIND("/",Rework!$H32)-3)),IF(ISERROR(FIND("/",Rework!$H32))=TRUE,Rework!$H32,TRIM(LEFT(RIGHT(Rework!$H32, LEN(Rework!$H32)-FIND("/",Rework!$H32)),LEN(RIGHT(Rework!$H32, LEN(Rework!$H32)-FIND("/",Rework!$H32)))-1)))))</f>
        <v>0</v>
      </c>
      <c r="G31" s="43">
        <f>IF(Rework!$I32="",0,MAX(LEFT(Rework!$I32,IF(ISERROR(FIND("/",Rework!$I32))=TRUE,LEN(Rework!$I32),FIND("/",Rework!$I32)-3)),IF(ISERROR(FIND("/",Rework!$I32))=TRUE,Rework!$I32,TRIM(LEFT(RIGHT(Rework!$I32, LEN(Rework!$I32)-FIND("/",Rework!$I32)),LEN(RIGHT(Rework!$I32, LEN(Rework!$I32)-FIND("/",Rework!$I32)))-1)))))</f>
        <v>0</v>
      </c>
      <c r="H31" s="41">
        <f>IF(Rework!W32&gt;0,IF(Rework!W32&gt;1,2,1),0)</f>
        <v>0</v>
      </c>
      <c r="I31" s="43">
        <f>IF(Rework!X32="",IF(Rework!$E32=61.5,2400,1800),Rework!X32)</f>
        <v>1800</v>
      </c>
      <c r="J31" s="41">
        <v>30</v>
      </c>
      <c r="K31" s="44">
        <f>IF(ISERROR(FIND("Belt",Rework!C32))=FALSE,0.3,IF(ISERROR(FIND("Roller",Rework!C32))=FALSE,0.05,0.25))</f>
        <v>0.25</v>
      </c>
      <c r="L31" s="44">
        <v>1</v>
      </c>
      <c r="M31" s="44">
        <v>0.95</v>
      </c>
      <c r="N31" s="44">
        <v>0.85</v>
      </c>
      <c r="O31" s="44">
        <f>IF(ISERROR(FIND("M",Rework!$N32))=TRUE,0.95,1)</f>
        <v>0.95</v>
      </c>
      <c r="P31" s="44">
        <v>1</v>
      </c>
      <c r="Q31" s="39">
        <f t="shared" si="0"/>
        <v>0</v>
      </c>
      <c r="R31" s="39">
        <f t="shared" si="1"/>
        <v>0</v>
      </c>
      <c r="S31" s="39">
        <f t="shared" si="2"/>
        <v>0</v>
      </c>
      <c r="T31" s="39">
        <f t="shared" si="3"/>
        <v>0</v>
      </c>
      <c r="U31" s="39">
        <f t="shared" si="4"/>
        <v>0</v>
      </c>
      <c r="V31" s="39">
        <f t="shared" si="5"/>
        <v>0</v>
      </c>
      <c r="W31" s="39">
        <f t="shared" si="6"/>
        <v>0</v>
      </c>
      <c r="X31" s="39">
        <f t="shared" si="7"/>
        <v>0</v>
      </c>
      <c r="Y31" s="39">
        <f t="shared" si="8"/>
        <v>36</v>
      </c>
      <c r="Z31" s="50">
        <f t="shared" si="9"/>
        <v>0</v>
      </c>
      <c r="AA31" s="32">
        <f t="shared" si="10"/>
        <v>2</v>
      </c>
      <c r="AB31" s="45">
        <f t="shared" si="11"/>
        <v>8</v>
      </c>
      <c r="AC31" s="31"/>
      <c r="AL31" s="3" t="s">
        <v>2014</v>
      </c>
      <c r="AM31" s="3" t="s">
        <v>2015</v>
      </c>
    </row>
    <row r="32" spans="1:39" ht="13.5" customHeight="1">
      <c r="A32" s="47" t="e">
        <f>'Conveyor List'!#REF!</f>
        <v>#REF!</v>
      </c>
      <c r="B32" s="40">
        <f>IF(AND(Rework!$K33="",Rework!$L33=""),0,MAX(MAX(LEFT(Rework!$K33,IF(ISERROR(FIND("/",Rework!$K33))=TRUE,LEN(Rework!$K33),FIND("/",Rework!$K33)-2)),TRIM(RIGHT(Rework!$K33,LEN(Rework!$K33)-IF(ISERROR(FIND("/",Rework!$K33))=TRUE,0,FIND("/",Rework!$K33))))),MAX(LEFT(Rework!$L33,IF(ISERROR(FIND("/",Rework!$L33))=TRUE,LEN(Rework!$L33),FIND("/",Rework!$L33)-2)),TRIM(RIGHT(Rework!$L33,LEN(Rework!$L33)-IF(ISERROR(FIND("/",Rework!$L33))=TRUE,0,FIND("/",Rework!$L33)))))))</f>
        <v>0</v>
      </c>
      <c r="C32" s="41">
        <f>IF(AND(Rework!$F33="",Rework!$G33=""),0,Rework!$F33+Rework!$G33/12)</f>
        <v>0</v>
      </c>
      <c r="D32" s="41">
        <f>IF(AND(Rework!F33="",Rework!G33=""),0,IF(ISERROR(FIND("Slave",Rework!C33)) =FALSE,Rework!F34+Rework!G34/12,0))</f>
        <v>0</v>
      </c>
      <c r="E32" s="42">
        <f>IF(Rework!$E33="",0,Rework!$E33)</f>
        <v>0</v>
      </c>
      <c r="F32" s="43">
        <f>IF(Rework!$H33="",0,MIN(LEFT(Rework!$H33,IF(ISERROR(FIND("/",Rework!$H33))=TRUE,LEN(Rework!$H33),FIND("/",Rework!$H33)-3)),IF(ISERROR(FIND("/",Rework!$H33))=TRUE,Rework!$H33,TRIM(LEFT(RIGHT(Rework!$H33, LEN(Rework!$H33)-FIND("/",Rework!$H33)),LEN(RIGHT(Rework!$H33, LEN(Rework!$H33)-FIND("/",Rework!$H33)))-1)))))</f>
        <v>0</v>
      </c>
      <c r="G32" s="43">
        <f>IF(Rework!$I33="",0,MAX(LEFT(Rework!$I33,IF(ISERROR(FIND("/",Rework!$I33))=TRUE,LEN(Rework!$I33),FIND("/",Rework!$I33)-3)),IF(ISERROR(FIND("/",Rework!$I33))=TRUE,Rework!$I33,TRIM(LEFT(RIGHT(Rework!$I33, LEN(Rework!$I33)-FIND("/",Rework!$I33)),LEN(RIGHT(Rework!$I33, LEN(Rework!$I33)-FIND("/",Rework!$I33)))-1)))))</f>
        <v>0</v>
      </c>
      <c r="H32" s="41">
        <f>IF(Rework!W33&gt;0,IF(Rework!W33&gt;1,2,1),0)</f>
        <v>0</v>
      </c>
      <c r="I32" s="43">
        <f>IF(Rework!X33="",IF(Rework!$E33=61.5,2400,1800),Rework!X33)</f>
        <v>1800</v>
      </c>
      <c r="J32" s="41">
        <v>30</v>
      </c>
      <c r="K32" s="44">
        <f>IF(ISERROR(FIND("Belt",Rework!C33))=FALSE,0.3,IF(ISERROR(FIND("Roller",Rework!C33))=FALSE,0.05,0.25))</f>
        <v>0.25</v>
      </c>
      <c r="L32" s="44">
        <v>1</v>
      </c>
      <c r="M32" s="44">
        <v>0.95</v>
      </c>
      <c r="N32" s="44">
        <v>0.85</v>
      </c>
      <c r="O32" s="44">
        <f>IF(ISERROR(FIND("M",Rework!$N33))=TRUE,0.95,1)</f>
        <v>0.95</v>
      </c>
      <c r="P32" s="44">
        <v>1</v>
      </c>
      <c r="Q32" s="39">
        <f t="shared" si="0"/>
        <v>0</v>
      </c>
      <c r="R32" s="39">
        <f t="shared" si="1"/>
        <v>0</v>
      </c>
      <c r="S32" s="39">
        <f t="shared" si="2"/>
        <v>0</v>
      </c>
      <c r="T32" s="39">
        <f t="shared" si="3"/>
        <v>0</v>
      </c>
      <c r="U32" s="39">
        <f t="shared" si="4"/>
        <v>0</v>
      </c>
      <c r="V32" s="39">
        <f t="shared" si="5"/>
        <v>0</v>
      </c>
      <c r="W32" s="39">
        <f t="shared" si="6"/>
        <v>0</v>
      </c>
      <c r="X32" s="39">
        <f t="shared" si="7"/>
        <v>0</v>
      </c>
      <c r="Y32" s="39">
        <f t="shared" si="8"/>
        <v>36</v>
      </c>
      <c r="Z32" s="50">
        <f t="shared" si="9"/>
        <v>0</v>
      </c>
      <c r="AA32" s="32">
        <f t="shared" si="10"/>
        <v>2</v>
      </c>
      <c r="AB32" s="45">
        <f t="shared" si="11"/>
        <v>8</v>
      </c>
      <c r="AC32" s="31"/>
      <c r="AL32" s="3" t="s">
        <v>2016</v>
      </c>
      <c r="AM32" s="3" t="s">
        <v>2017</v>
      </c>
    </row>
    <row r="33" spans="1:39" ht="13.5" customHeight="1">
      <c r="A33" s="47" t="e">
        <f>'Conveyor List'!#REF!</f>
        <v>#REF!</v>
      </c>
      <c r="B33" s="40">
        <f>IF(AND(Rework!$K34="",Rework!$L34=""),0,MAX(MAX(LEFT(Rework!$K34,IF(ISERROR(FIND("/",Rework!$K34))=TRUE,LEN(Rework!$K34),FIND("/",Rework!$K34)-2)),TRIM(RIGHT(Rework!$K34,LEN(Rework!$K34)-IF(ISERROR(FIND("/",Rework!$K34))=TRUE,0,FIND("/",Rework!$K34))))),MAX(LEFT(Rework!$L34,IF(ISERROR(FIND("/",Rework!$L34))=TRUE,LEN(Rework!$L34),FIND("/",Rework!$L34)-2)),TRIM(RIGHT(Rework!$L34,LEN(Rework!$L34)-IF(ISERROR(FIND("/",Rework!$L34))=TRUE,0,FIND("/",Rework!$L34)))))))</f>
        <v>0</v>
      </c>
      <c r="C33" s="41">
        <f>IF(AND(Rework!$F34="",Rework!$G34=""),0,Rework!$F34+Rework!$G34/12)</f>
        <v>0</v>
      </c>
      <c r="D33" s="41">
        <f>IF(AND(Rework!F34="",Rework!G34=""),0,IF(ISERROR(FIND("Slave",Rework!C34)) =FALSE,Rework!F35+Rework!G35/12,0))</f>
        <v>0</v>
      </c>
      <c r="E33" s="42">
        <f>IF(Rework!$E34="",0,Rework!$E34)</f>
        <v>0</v>
      </c>
      <c r="F33" s="43">
        <f>IF(Rework!$H34="",0,MIN(LEFT(Rework!$H34,IF(ISERROR(FIND("/",Rework!$H34))=TRUE,LEN(Rework!$H34),FIND("/",Rework!$H34)-3)),IF(ISERROR(FIND("/",Rework!$H34))=TRUE,Rework!$H34,TRIM(LEFT(RIGHT(Rework!$H34, LEN(Rework!$H34)-FIND("/",Rework!$H34)),LEN(RIGHT(Rework!$H34, LEN(Rework!$H34)-FIND("/",Rework!$H34)))-1)))))</f>
        <v>0</v>
      </c>
      <c r="G33" s="43">
        <f>IF(Rework!$I34="",0,MAX(LEFT(Rework!$I34,IF(ISERROR(FIND("/",Rework!$I34))=TRUE,LEN(Rework!$I34),FIND("/",Rework!$I34)-3)),IF(ISERROR(FIND("/",Rework!$I34))=TRUE,Rework!$I34,TRIM(LEFT(RIGHT(Rework!$I34, LEN(Rework!$I34)-FIND("/",Rework!$I34)),LEN(RIGHT(Rework!$I34, LEN(Rework!$I34)-FIND("/",Rework!$I34)))-1)))))</f>
        <v>0</v>
      </c>
      <c r="H33" s="41">
        <f>IF(Rework!W34&gt;0,IF(Rework!W34&gt;1,2,1),0)</f>
        <v>0</v>
      </c>
      <c r="I33" s="43">
        <f>IF(Rework!X34="",IF(Rework!$E34=61.5,2400,1800),Rework!X34)</f>
        <v>1800</v>
      </c>
      <c r="J33" s="41">
        <v>30</v>
      </c>
      <c r="K33" s="44">
        <f>IF(ISERROR(FIND("Belt",Rework!C34))=FALSE,0.3,IF(ISERROR(FIND("Roller",Rework!C34))=FALSE,0.05,0.25))</f>
        <v>0.25</v>
      </c>
      <c r="L33" s="44">
        <v>1</v>
      </c>
      <c r="M33" s="44">
        <v>0.95</v>
      </c>
      <c r="N33" s="44">
        <v>0.85</v>
      </c>
      <c r="O33" s="44">
        <f>IF(ISERROR(FIND("M",Rework!$N34))=TRUE,0.95,1)</f>
        <v>0.95</v>
      </c>
      <c r="P33" s="44">
        <v>1</v>
      </c>
      <c r="Q33" s="39">
        <f t="shared" si="0"/>
        <v>0</v>
      </c>
      <c r="R33" s="39">
        <f t="shared" si="1"/>
        <v>0</v>
      </c>
      <c r="S33" s="39">
        <f t="shared" si="2"/>
        <v>0</v>
      </c>
      <c r="T33" s="39">
        <f t="shared" si="3"/>
        <v>0</v>
      </c>
      <c r="U33" s="39">
        <f t="shared" si="4"/>
        <v>0</v>
      </c>
      <c r="V33" s="39">
        <f t="shared" si="5"/>
        <v>0</v>
      </c>
      <c r="W33" s="39">
        <f t="shared" si="6"/>
        <v>0</v>
      </c>
      <c r="X33" s="39">
        <f t="shared" si="7"/>
        <v>0</v>
      </c>
      <c r="Y33" s="39">
        <f t="shared" si="8"/>
        <v>36</v>
      </c>
      <c r="Z33" s="50">
        <f t="shared" si="9"/>
        <v>0</v>
      </c>
      <c r="AA33" s="32">
        <f t="shared" si="10"/>
        <v>2</v>
      </c>
      <c r="AB33" s="45">
        <f t="shared" si="11"/>
        <v>8</v>
      </c>
      <c r="AC33" s="31"/>
      <c r="AL33" s="3" t="s">
        <v>2018</v>
      </c>
      <c r="AM33" s="3" t="s">
        <v>2019</v>
      </c>
    </row>
    <row r="34" spans="1:39" ht="13.5" customHeight="1">
      <c r="A34" s="47" t="e">
        <f>'Conveyor List'!#REF!</f>
        <v>#REF!</v>
      </c>
      <c r="B34" s="40">
        <f>IF(AND(Rework!$K35="",Rework!$L35=""),0,MAX(MAX(LEFT(Rework!$K35,IF(ISERROR(FIND("/",Rework!$K35))=TRUE,LEN(Rework!$K35),FIND("/",Rework!$K35)-2)),TRIM(RIGHT(Rework!$K35,LEN(Rework!$K35)-IF(ISERROR(FIND("/",Rework!$K35))=TRUE,0,FIND("/",Rework!$K35))))),MAX(LEFT(Rework!$L35,IF(ISERROR(FIND("/",Rework!$L35))=TRUE,LEN(Rework!$L35),FIND("/",Rework!$L35)-2)),TRIM(RIGHT(Rework!$L35,LEN(Rework!$L35)-IF(ISERROR(FIND("/",Rework!$L35))=TRUE,0,FIND("/",Rework!$L35)))))))</f>
        <v>0</v>
      </c>
      <c r="C34" s="41">
        <f>IF(AND(Rework!$F35="",Rework!$G35=""),0,Rework!$F35+Rework!$G35/12)</f>
        <v>0</v>
      </c>
      <c r="D34" s="41">
        <f>IF(AND(Rework!F35="",Rework!G35=""),0,IF(ISERROR(FIND("Slave",Rework!C35)) =FALSE,Rework!F36+Rework!G36/12,0))</f>
        <v>0</v>
      </c>
      <c r="E34" s="42">
        <f>IF(Rework!$E35="",0,Rework!$E35)</f>
        <v>0</v>
      </c>
      <c r="F34" s="43">
        <f>IF(Rework!$H35="",0,MIN(LEFT(Rework!$H35,IF(ISERROR(FIND("/",Rework!$H35))=TRUE,LEN(Rework!$H35),FIND("/",Rework!$H35)-3)),IF(ISERROR(FIND("/",Rework!$H35))=TRUE,Rework!$H35,TRIM(LEFT(RIGHT(Rework!$H35, LEN(Rework!$H35)-FIND("/",Rework!$H35)),LEN(RIGHT(Rework!$H35, LEN(Rework!$H35)-FIND("/",Rework!$H35)))-1)))))</f>
        <v>0</v>
      </c>
      <c r="G34" s="43">
        <f>IF(Rework!$I35="",0,MAX(LEFT(Rework!$I35,IF(ISERROR(FIND("/",Rework!$I35))=TRUE,LEN(Rework!$I35),FIND("/",Rework!$I35)-3)),IF(ISERROR(FIND("/",Rework!$I35))=TRUE,Rework!$I35,TRIM(LEFT(RIGHT(Rework!$I35, LEN(Rework!$I35)-FIND("/",Rework!$I35)),LEN(RIGHT(Rework!$I35, LEN(Rework!$I35)-FIND("/",Rework!$I35)))-1)))))</f>
        <v>0</v>
      </c>
      <c r="H34" s="41">
        <f>IF(Rework!W35&gt;0,IF(Rework!W35&gt;1,2,1),0)</f>
        <v>0</v>
      </c>
      <c r="I34" s="43">
        <f>IF(Rework!X35="",IF(Rework!$E35=61.5,2400,1800),Rework!X35)</f>
        <v>1800</v>
      </c>
      <c r="J34" s="41">
        <v>30</v>
      </c>
      <c r="K34" s="44">
        <f>IF(ISERROR(FIND("Belt",Rework!C35))=FALSE,0.3,IF(ISERROR(FIND("Roller",Rework!C35))=FALSE,0.05,0.25))</f>
        <v>0.25</v>
      </c>
      <c r="L34" s="44">
        <v>1</v>
      </c>
      <c r="M34" s="44">
        <v>0.95</v>
      </c>
      <c r="N34" s="44">
        <v>0.85</v>
      </c>
      <c r="O34" s="44">
        <f>IF(ISERROR(FIND("M",Rework!$N35))=TRUE,0.95,1)</f>
        <v>0.95</v>
      </c>
      <c r="P34" s="44">
        <v>1</v>
      </c>
      <c r="Q34" s="39">
        <f t="shared" si="0"/>
        <v>0</v>
      </c>
      <c r="R34" s="39">
        <f t="shared" si="1"/>
        <v>0</v>
      </c>
      <c r="S34" s="39">
        <f t="shared" si="2"/>
        <v>0</v>
      </c>
      <c r="T34" s="39">
        <f t="shared" si="3"/>
        <v>0</v>
      </c>
      <c r="U34" s="39">
        <f t="shared" si="4"/>
        <v>0</v>
      </c>
      <c r="V34" s="39">
        <f t="shared" si="5"/>
        <v>0</v>
      </c>
      <c r="W34" s="39">
        <f t="shared" si="6"/>
        <v>0</v>
      </c>
      <c r="X34" s="39">
        <f t="shared" si="7"/>
        <v>0</v>
      </c>
      <c r="Y34" s="39">
        <f t="shared" si="8"/>
        <v>36</v>
      </c>
      <c r="Z34" s="50">
        <f t="shared" si="9"/>
        <v>0</v>
      </c>
      <c r="AA34" s="32">
        <f t="shared" si="10"/>
        <v>2</v>
      </c>
      <c r="AB34" s="45">
        <f t="shared" si="11"/>
        <v>8</v>
      </c>
      <c r="AC34" s="31"/>
      <c r="AL34" s="3" t="s">
        <v>2020</v>
      </c>
      <c r="AM34" s="3" t="s">
        <v>2021</v>
      </c>
    </row>
    <row r="35" spans="1:39" ht="13.5" customHeight="1">
      <c r="A35" s="47" t="e">
        <f>'Conveyor List'!#REF!</f>
        <v>#REF!</v>
      </c>
      <c r="B35" s="40">
        <f>IF(AND(Rework!$K36="",Rework!$L36=""),0,MAX(MAX(LEFT(Rework!$K36,IF(ISERROR(FIND("/",Rework!$K36))=TRUE,LEN(Rework!$K36),FIND("/",Rework!$K36)-2)),TRIM(RIGHT(Rework!$K36,LEN(Rework!$K36)-IF(ISERROR(FIND("/",Rework!$K36))=TRUE,0,FIND("/",Rework!$K36))))),MAX(LEFT(Rework!$L36,IF(ISERROR(FIND("/",Rework!$L36))=TRUE,LEN(Rework!$L36),FIND("/",Rework!$L36)-2)),TRIM(RIGHT(Rework!$L36,LEN(Rework!$L36)-IF(ISERROR(FIND("/",Rework!$L36))=TRUE,0,FIND("/",Rework!$L36)))))))</f>
        <v>0</v>
      </c>
      <c r="C35" s="41">
        <f>IF(AND(Rework!$F36="",Rework!$G36=""),0,Rework!$F36+Rework!$G36/12)</f>
        <v>0</v>
      </c>
      <c r="D35" s="41">
        <f>IF(AND(Rework!F36="",Rework!G36=""),0,IF(ISERROR(FIND("Slave",Rework!C36)) =FALSE,Rework!F37+Rework!G37/12,0))</f>
        <v>0</v>
      </c>
      <c r="E35" s="42">
        <f>IF(Rework!$E36="",0,Rework!$E36)</f>
        <v>0</v>
      </c>
      <c r="F35" s="43">
        <f>IF(Rework!$H36="",0,MIN(LEFT(Rework!$H36,IF(ISERROR(FIND("/",Rework!$H36))=TRUE,LEN(Rework!$H36),FIND("/",Rework!$H36)-3)),IF(ISERROR(FIND("/",Rework!$H36))=TRUE,Rework!$H36,TRIM(LEFT(RIGHT(Rework!$H36, LEN(Rework!$H36)-FIND("/",Rework!$H36)),LEN(RIGHT(Rework!$H36, LEN(Rework!$H36)-FIND("/",Rework!$H36)))-1)))))</f>
        <v>0</v>
      </c>
      <c r="G35" s="43">
        <f>IF(Rework!$I36="",0,MAX(LEFT(Rework!$I36,IF(ISERROR(FIND("/",Rework!$I36))=TRUE,LEN(Rework!$I36),FIND("/",Rework!$I36)-3)),IF(ISERROR(FIND("/",Rework!$I36))=TRUE,Rework!$I36,TRIM(LEFT(RIGHT(Rework!$I36, LEN(Rework!$I36)-FIND("/",Rework!$I36)),LEN(RIGHT(Rework!$I36, LEN(Rework!$I36)-FIND("/",Rework!$I36)))-1)))))</f>
        <v>0</v>
      </c>
      <c r="H35" s="41">
        <f>IF(Rework!W36&gt;0,IF(Rework!W36&gt;1,2,1),0)</f>
        <v>0</v>
      </c>
      <c r="I35" s="43">
        <f>IF(Rework!X36="",IF(Rework!$E36=61.5,2400,1800),Rework!X36)</f>
        <v>1800</v>
      </c>
      <c r="J35" s="41">
        <v>30</v>
      </c>
      <c r="K35" s="44">
        <f>IF(ISERROR(FIND("Belt",Rework!C36))=FALSE,0.3,IF(ISERROR(FIND("Roller",Rework!C36))=FALSE,0.05,0.25))</f>
        <v>0.25</v>
      </c>
      <c r="L35" s="44">
        <v>1</v>
      </c>
      <c r="M35" s="44">
        <v>0.95</v>
      </c>
      <c r="N35" s="44">
        <v>0.85</v>
      </c>
      <c r="O35" s="44">
        <f>IF(ISERROR(FIND("M",Rework!$N36))=TRUE,0.95,1)</f>
        <v>0.95</v>
      </c>
      <c r="P35" s="44">
        <v>1</v>
      </c>
      <c r="Q35" s="39">
        <f t="shared" si="0"/>
        <v>0</v>
      </c>
      <c r="R35" s="39">
        <f t="shared" si="1"/>
        <v>0</v>
      </c>
      <c r="S35" s="39">
        <f t="shared" si="2"/>
        <v>0</v>
      </c>
      <c r="T35" s="39">
        <f t="shared" si="3"/>
        <v>0</v>
      </c>
      <c r="U35" s="39">
        <f t="shared" si="4"/>
        <v>0</v>
      </c>
      <c r="V35" s="39">
        <f t="shared" si="5"/>
        <v>0</v>
      </c>
      <c r="W35" s="39">
        <f t="shared" si="6"/>
        <v>0</v>
      </c>
      <c r="X35" s="39">
        <f t="shared" si="7"/>
        <v>0</v>
      </c>
      <c r="Y35" s="39">
        <f t="shared" si="8"/>
        <v>36</v>
      </c>
      <c r="Z35" s="50">
        <f t="shared" si="9"/>
        <v>0</v>
      </c>
      <c r="AA35" s="32">
        <f t="shared" si="10"/>
        <v>2</v>
      </c>
      <c r="AB35" s="45">
        <f t="shared" si="11"/>
        <v>8</v>
      </c>
      <c r="AC35" s="31"/>
      <c r="AL35" s="3" t="s">
        <v>2022</v>
      </c>
      <c r="AM35" s="3" t="s">
        <v>2023</v>
      </c>
    </row>
    <row r="36" spans="1:39" ht="13.5" customHeight="1">
      <c r="A36" s="47" t="e">
        <f>'Conveyor List'!#REF!</f>
        <v>#REF!</v>
      </c>
      <c r="B36" s="40">
        <f>IF(AND(Rework!$K37="",Rework!$L37=""),0,MAX(MAX(LEFT(Rework!$K37,IF(ISERROR(FIND("/",Rework!$K37))=TRUE,LEN(Rework!$K37),FIND("/",Rework!$K37)-2)),TRIM(RIGHT(Rework!$K37,LEN(Rework!$K37)-IF(ISERROR(FIND("/",Rework!$K37))=TRUE,0,FIND("/",Rework!$K37))))),MAX(LEFT(Rework!$L37,IF(ISERROR(FIND("/",Rework!$L37))=TRUE,LEN(Rework!$L37),FIND("/",Rework!$L37)-2)),TRIM(RIGHT(Rework!$L37,LEN(Rework!$L37)-IF(ISERROR(FIND("/",Rework!$L37))=TRUE,0,FIND("/",Rework!$L37)))))))</f>
        <v>0</v>
      </c>
      <c r="C36" s="41">
        <f>IF(AND(Rework!$F37="",Rework!$G37=""),0,Rework!$F37+Rework!$G37/12)</f>
        <v>0</v>
      </c>
      <c r="D36" s="41">
        <f>IF(AND(Rework!F37="",Rework!G37=""),0,IF(ISERROR(FIND("Slave",Rework!C37)) =FALSE,Rework!F38+Rework!G38/12,0))</f>
        <v>0</v>
      </c>
      <c r="E36" s="42">
        <f>IF(Rework!$E37="",0,Rework!$E37)</f>
        <v>0</v>
      </c>
      <c r="F36" s="43">
        <f>IF(Rework!$H37="",0,MIN(LEFT(Rework!$H37,IF(ISERROR(FIND("/",Rework!$H37))=TRUE,LEN(Rework!$H37),FIND("/",Rework!$H37)-3)),IF(ISERROR(FIND("/",Rework!$H37))=TRUE,Rework!$H37,TRIM(LEFT(RIGHT(Rework!$H37, LEN(Rework!$H37)-FIND("/",Rework!$H37)),LEN(RIGHT(Rework!$H37, LEN(Rework!$H37)-FIND("/",Rework!$H37)))-1)))))</f>
        <v>0</v>
      </c>
      <c r="G36" s="43">
        <f>IF(Rework!$I37="",0,MAX(LEFT(Rework!$I37,IF(ISERROR(FIND("/",Rework!$I37))=TRUE,LEN(Rework!$I37),FIND("/",Rework!$I37)-3)),IF(ISERROR(FIND("/",Rework!$I37))=TRUE,Rework!$I37,TRIM(LEFT(RIGHT(Rework!$I37, LEN(Rework!$I37)-FIND("/",Rework!$I37)),LEN(RIGHT(Rework!$I37, LEN(Rework!$I37)-FIND("/",Rework!$I37)))-1)))))</f>
        <v>0</v>
      </c>
      <c r="H36" s="41">
        <f>IF(Rework!W37&gt;0,IF(Rework!W37&gt;1,2,1),0)</f>
        <v>0</v>
      </c>
      <c r="I36" s="43">
        <f>IF(Rework!X37="",IF(Rework!$E37=61.5,2400,1800),Rework!X37)</f>
        <v>1800</v>
      </c>
      <c r="J36" s="41">
        <v>30</v>
      </c>
      <c r="K36" s="44">
        <f>IF(ISERROR(FIND("Belt",Rework!C37))=FALSE,0.3,IF(ISERROR(FIND("Roller",Rework!C37))=FALSE,0.05,0.25))</f>
        <v>0.25</v>
      </c>
      <c r="L36" s="44">
        <v>1</v>
      </c>
      <c r="M36" s="44">
        <v>0.95</v>
      </c>
      <c r="N36" s="44">
        <v>0.85</v>
      </c>
      <c r="O36" s="44">
        <f>IF(ISERROR(FIND("M",Rework!$N37))=TRUE,0.95,1)</f>
        <v>0.95</v>
      </c>
      <c r="P36" s="44">
        <v>1</v>
      </c>
      <c r="Q36" s="39">
        <f t="shared" si="0"/>
        <v>0</v>
      </c>
      <c r="R36" s="39">
        <f t="shared" si="1"/>
        <v>0</v>
      </c>
      <c r="S36" s="39">
        <f t="shared" si="2"/>
        <v>0</v>
      </c>
      <c r="T36" s="39">
        <f t="shared" si="3"/>
        <v>0</v>
      </c>
      <c r="U36" s="39">
        <f t="shared" si="4"/>
        <v>0</v>
      </c>
      <c r="V36" s="39">
        <f t="shared" si="5"/>
        <v>0</v>
      </c>
      <c r="W36" s="39">
        <f t="shared" si="6"/>
        <v>0</v>
      </c>
      <c r="X36" s="39">
        <f t="shared" si="7"/>
        <v>0</v>
      </c>
      <c r="Y36" s="39">
        <f t="shared" si="8"/>
        <v>36</v>
      </c>
      <c r="Z36" s="50">
        <f t="shared" si="9"/>
        <v>0</v>
      </c>
      <c r="AA36" s="32">
        <f t="shared" si="10"/>
        <v>2</v>
      </c>
      <c r="AB36" s="45">
        <f t="shared" si="11"/>
        <v>8</v>
      </c>
      <c r="AC36" s="31"/>
      <c r="AL36" s="3" t="s">
        <v>2024</v>
      </c>
      <c r="AM36" s="3" t="s">
        <v>2025</v>
      </c>
    </row>
    <row r="37" spans="1:39" ht="13.5" customHeight="1">
      <c r="A37" s="47" t="e">
        <f>'Conveyor List'!#REF!</f>
        <v>#REF!</v>
      </c>
      <c r="B37" s="40">
        <f>IF(AND(Rework!$K38="",Rework!$L38=""),0,MAX(MAX(LEFT(Rework!$K38,IF(ISERROR(FIND("/",Rework!$K38))=TRUE,LEN(Rework!$K38),FIND("/",Rework!$K38)-2)),TRIM(RIGHT(Rework!$K38,LEN(Rework!$K38)-IF(ISERROR(FIND("/",Rework!$K38))=TRUE,0,FIND("/",Rework!$K38))))),MAX(LEFT(Rework!$L38,IF(ISERROR(FIND("/",Rework!$L38))=TRUE,LEN(Rework!$L38),FIND("/",Rework!$L38)-2)),TRIM(RIGHT(Rework!$L38,LEN(Rework!$L38)-IF(ISERROR(FIND("/",Rework!$L38))=TRUE,0,FIND("/",Rework!$L38)))))))</f>
        <v>0</v>
      </c>
      <c r="C37" s="41">
        <f>IF(AND(Rework!$F38="",Rework!$G38=""),0,Rework!$F38+Rework!$G38/12)</f>
        <v>0</v>
      </c>
      <c r="D37" s="41">
        <f>IF(AND(Rework!F38="",Rework!G38=""),0,IF(ISERROR(FIND("Slave",Rework!C38)) =FALSE,Rework!F39+Rework!G39/12,0))</f>
        <v>0</v>
      </c>
      <c r="E37" s="42">
        <f>IF(Rework!$E38="",0,Rework!$E38)</f>
        <v>0</v>
      </c>
      <c r="F37" s="43">
        <f>IF(Rework!$H38="",0,MIN(LEFT(Rework!$H38,IF(ISERROR(FIND("/",Rework!$H38))=TRUE,LEN(Rework!$H38),FIND("/",Rework!$H38)-3)),IF(ISERROR(FIND("/",Rework!$H38))=TRUE,Rework!$H38,TRIM(LEFT(RIGHT(Rework!$H38, LEN(Rework!$H38)-FIND("/",Rework!$H38)),LEN(RIGHT(Rework!$H38, LEN(Rework!$H38)-FIND("/",Rework!$H38)))-1)))))</f>
        <v>0</v>
      </c>
      <c r="G37" s="43">
        <f>IF(Rework!$I38="",0,MAX(LEFT(Rework!$I38,IF(ISERROR(FIND("/",Rework!$I38))=TRUE,LEN(Rework!$I38),FIND("/",Rework!$I38)-3)),IF(ISERROR(FIND("/",Rework!$I38))=TRUE,Rework!$I38,TRIM(LEFT(RIGHT(Rework!$I38, LEN(Rework!$I38)-FIND("/",Rework!$I38)),LEN(RIGHT(Rework!$I38, LEN(Rework!$I38)-FIND("/",Rework!$I38)))-1)))))</f>
        <v>0</v>
      </c>
      <c r="H37" s="41">
        <f>IF(Rework!W38&gt;0,IF(Rework!W38&gt;1,2,1),0)</f>
        <v>0</v>
      </c>
      <c r="I37" s="43">
        <f>IF(Rework!X38="",IF(Rework!$E38=61.5,2400,1800),Rework!X38)</f>
        <v>1800</v>
      </c>
      <c r="J37" s="41">
        <v>30</v>
      </c>
      <c r="K37" s="44">
        <f>IF(ISERROR(FIND("Belt",Rework!C38))=FALSE,0.3,IF(ISERROR(FIND("Roller",Rework!C38))=FALSE,0.05,0.25))</f>
        <v>0.25</v>
      </c>
      <c r="L37" s="44">
        <v>1</v>
      </c>
      <c r="M37" s="44">
        <v>0.95</v>
      </c>
      <c r="N37" s="44">
        <v>0.85</v>
      </c>
      <c r="O37" s="44">
        <f>IF(ISERROR(FIND("M",Rework!$N38))=TRUE,0.95,1)</f>
        <v>0.95</v>
      </c>
      <c r="P37" s="44">
        <v>1</v>
      </c>
      <c r="Q37" s="39">
        <f t="shared" si="0"/>
        <v>0</v>
      </c>
      <c r="R37" s="39">
        <f t="shared" si="1"/>
        <v>0</v>
      </c>
      <c r="S37" s="39">
        <f t="shared" si="2"/>
        <v>0</v>
      </c>
      <c r="T37" s="39">
        <f t="shared" si="3"/>
        <v>0</v>
      </c>
      <c r="U37" s="39">
        <f t="shared" si="4"/>
        <v>0</v>
      </c>
      <c r="V37" s="39">
        <f t="shared" si="5"/>
        <v>0</v>
      </c>
      <c r="W37" s="39">
        <f t="shared" si="6"/>
        <v>0</v>
      </c>
      <c r="X37" s="39">
        <f t="shared" si="7"/>
        <v>0</v>
      </c>
      <c r="Y37" s="39">
        <f t="shared" si="8"/>
        <v>36</v>
      </c>
      <c r="Z37" s="50">
        <f t="shared" si="9"/>
        <v>0</v>
      </c>
      <c r="AA37" s="32">
        <f t="shared" si="10"/>
        <v>2</v>
      </c>
      <c r="AB37" s="45">
        <f t="shared" si="11"/>
        <v>8</v>
      </c>
      <c r="AC37" s="31"/>
      <c r="AL37" s="3" t="s">
        <v>2026</v>
      </c>
      <c r="AM37" s="3" t="s">
        <v>2027</v>
      </c>
    </row>
    <row r="38" spans="1:39" ht="13.5" customHeight="1">
      <c r="A38" s="47" t="e">
        <f>'Conveyor List'!#REF!</f>
        <v>#REF!</v>
      </c>
      <c r="B38" s="40">
        <f>IF(AND(Rework!$K39="",Rework!$L39=""),0,MAX(MAX(LEFT(Rework!$K39,IF(ISERROR(FIND("/",Rework!$K39))=TRUE,LEN(Rework!$K39),FIND("/",Rework!$K39)-2)),TRIM(RIGHT(Rework!$K39,LEN(Rework!$K39)-IF(ISERROR(FIND("/",Rework!$K39))=TRUE,0,FIND("/",Rework!$K39))))),MAX(LEFT(Rework!$L39,IF(ISERROR(FIND("/",Rework!$L39))=TRUE,LEN(Rework!$L39),FIND("/",Rework!$L39)-2)),TRIM(RIGHT(Rework!$L39,LEN(Rework!$L39)-IF(ISERROR(FIND("/",Rework!$L39))=TRUE,0,FIND("/",Rework!$L39)))))))</f>
        <v>0</v>
      </c>
      <c r="C38" s="41">
        <f>IF(AND(Rework!$F39="",Rework!$G39=""),0,Rework!$F39+Rework!$G39/12)</f>
        <v>0</v>
      </c>
      <c r="D38" s="41">
        <f>IF(AND(Rework!F39="",Rework!G39=""),0,IF(ISERROR(FIND("Slave",Rework!C39)) =FALSE,Rework!F40+Rework!G40/12,0))</f>
        <v>0</v>
      </c>
      <c r="E38" s="42">
        <f>IF(Rework!$E39="",0,Rework!$E39)</f>
        <v>0</v>
      </c>
      <c r="F38" s="43">
        <f>IF(Rework!$H39="",0,MIN(LEFT(Rework!$H39,IF(ISERROR(FIND("/",Rework!$H39))=TRUE,LEN(Rework!$H39),FIND("/",Rework!$H39)-3)),IF(ISERROR(FIND("/",Rework!$H39))=TRUE,Rework!$H39,TRIM(LEFT(RIGHT(Rework!$H39, LEN(Rework!$H39)-FIND("/",Rework!$H39)),LEN(RIGHT(Rework!$H39, LEN(Rework!$H39)-FIND("/",Rework!$H39)))-1)))))</f>
        <v>0</v>
      </c>
      <c r="G38" s="43">
        <f>IF(Rework!$I39="",0,MAX(LEFT(Rework!$I39,IF(ISERROR(FIND("/",Rework!$I39))=TRUE,LEN(Rework!$I39),FIND("/",Rework!$I39)-3)),IF(ISERROR(FIND("/",Rework!$I39))=TRUE,Rework!$I39,TRIM(LEFT(RIGHT(Rework!$I39, LEN(Rework!$I39)-FIND("/",Rework!$I39)),LEN(RIGHT(Rework!$I39, LEN(Rework!$I39)-FIND("/",Rework!$I39)))-1)))))</f>
        <v>0</v>
      </c>
      <c r="H38" s="41">
        <f>IF(Rework!W39&gt;0,IF(Rework!W39&gt;1,2,1),0)</f>
        <v>0</v>
      </c>
      <c r="I38" s="43">
        <f>IF(Rework!X39="",IF(Rework!$E39=61.5,2400,1800),Rework!X39)</f>
        <v>1800</v>
      </c>
      <c r="J38" s="41">
        <v>30</v>
      </c>
      <c r="K38" s="44">
        <f>IF(ISERROR(FIND("Belt",Rework!C39))=FALSE,0.3,IF(ISERROR(FIND("Roller",Rework!C39))=FALSE,0.05,0.25))</f>
        <v>0.25</v>
      </c>
      <c r="L38" s="44">
        <v>1</v>
      </c>
      <c r="M38" s="44">
        <v>0.95</v>
      </c>
      <c r="N38" s="44">
        <v>0.85</v>
      </c>
      <c r="O38" s="44">
        <f>IF(ISERROR(FIND("M",Rework!$N39))=TRUE,0.95,1)</f>
        <v>0.95</v>
      </c>
      <c r="P38" s="44">
        <v>1</v>
      </c>
      <c r="Q38" s="39">
        <f t="shared" si="0"/>
        <v>0</v>
      </c>
      <c r="R38" s="39">
        <f t="shared" si="1"/>
        <v>0</v>
      </c>
      <c r="S38" s="39">
        <f t="shared" si="2"/>
        <v>0</v>
      </c>
      <c r="T38" s="39">
        <f t="shared" si="3"/>
        <v>0</v>
      </c>
      <c r="U38" s="39">
        <f t="shared" si="4"/>
        <v>0</v>
      </c>
      <c r="V38" s="39">
        <f t="shared" si="5"/>
        <v>0</v>
      </c>
      <c r="W38" s="39">
        <f t="shared" si="6"/>
        <v>0</v>
      </c>
      <c r="X38" s="39">
        <f t="shared" si="7"/>
        <v>0</v>
      </c>
      <c r="Y38" s="39">
        <f t="shared" si="8"/>
        <v>36</v>
      </c>
      <c r="Z38" s="50">
        <f t="shared" si="9"/>
        <v>0</v>
      </c>
      <c r="AA38" s="32">
        <f t="shared" si="10"/>
        <v>2</v>
      </c>
      <c r="AB38" s="45">
        <f t="shared" si="11"/>
        <v>8</v>
      </c>
      <c r="AC38" s="31"/>
      <c r="AL38" s="3" t="s">
        <v>2028</v>
      </c>
      <c r="AM38" s="3" t="s">
        <v>2029</v>
      </c>
    </row>
    <row r="39" spans="1:39" ht="13.5" customHeight="1">
      <c r="A39" s="47" t="e">
        <f>'Conveyor List'!#REF!</f>
        <v>#REF!</v>
      </c>
      <c r="B39" s="40">
        <f>IF(AND(Rework!$K40="",Rework!$L40=""),0,MAX(MAX(LEFT(Rework!$K40,IF(ISERROR(FIND("/",Rework!$K40))=TRUE,LEN(Rework!$K40),FIND("/",Rework!$K40)-2)),TRIM(RIGHT(Rework!$K40,LEN(Rework!$K40)-IF(ISERROR(FIND("/",Rework!$K40))=TRUE,0,FIND("/",Rework!$K40))))),MAX(LEFT(Rework!$L40,IF(ISERROR(FIND("/",Rework!$L40))=TRUE,LEN(Rework!$L40),FIND("/",Rework!$L40)-2)),TRIM(RIGHT(Rework!$L40,LEN(Rework!$L40)-IF(ISERROR(FIND("/",Rework!$L40))=TRUE,0,FIND("/",Rework!$L40)))))))</f>
        <v>0</v>
      </c>
      <c r="C39" s="41">
        <f>IF(AND(Rework!$F40="",Rework!$G40=""),0,Rework!$F40+Rework!$G40/12)</f>
        <v>0</v>
      </c>
      <c r="D39" s="41">
        <f>IF(AND(Rework!F40="",Rework!G40=""),0,IF(ISERROR(FIND("Slave",Rework!C40)) =FALSE,Rework!F41+Rework!G41/12,0))</f>
        <v>0</v>
      </c>
      <c r="E39" s="42">
        <f>IF(Rework!$E40="",0,Rework!$E40)</f>
        <v>0</v>
      </c>
      <c r="F39" s="43">
        <f>IF(Rework!$H40="",0,MIN(LEFT(Rework!$H40,IF(ISERROR(FIND("/",Rework!$H40))=TRUE,LEN(Rework!$H40),FIND("/",Rework!$H40)-3)),IF(ISERROR(FIND("/",Rework!$H40))=TRUE,Rework!$H40,TRIM(LEFT(RIGHT(Rework!$H40, LEN(Rework!$H40)-FIND("/",Rework!$H40)),LEN(RIGHT(Rework!$H40, LEN(Rework!$H40)-FIND("/",Rework!$H40)))-1)))))</f>
        <v>0</v>
      </c>
      <c r="G39" s="43">
        <f>IF(Rework!$I40="",0,MAX(LEFT(Rework!$I40,IF(ISERROR(FIND("/",Rework!$I40))=TRUE,LEN(Rework!$I40),FIND("/",Rework!$I40)-3)),IF(ISERROR(FIND("/",Rework!$I40))=TRUE,Rework!$I40,TRIM(LEFT(RIGHT(Rework!$I40, LEN(Rework!$I40)-FIND("/",Rework!$I40)),LEN(RIGHT(Rework!$I40, LEN(Rework!$I40)-FIND("/",Rework!$I40)))-1)))))</f>
        <v>0</v>
      </c>
      <c r="H39" s="41">
        <f>IF(Rework!W40&gt;0,IF(Rework!W40&gt;1,2,1),0)</f>
        <v>0</v>
      </c>
      <c r="I39" s="43">
        <f>IF(Rework!X40="",IF(Rework!$E40=61.5,2400,1800),Rework!X40)</f>
        <v>1800</v>
      </c>
      <c r="J39" s="41">
        <v>30</v>
      </c>
      <c r="K39" s="44">
        <f>IF(ISERROR(FIND("Belt",Rework!C40))=FALSE,0.3,IF(ISERROR(FIND("Roller",Rework!C40))=FALSE,0.05,0.25))</f>
        <v>0.25</v>
      </c>
      <c r="L39" s="44">
        <v>1</v>
      </c>
      <c r="M39" s="44">
        <v>0.95</v>
      </c>
      <c r="N39" s="44">
        <v>0.85</v>
      </c>
      <c r="O39" s="44">
        <f>IF(ISERROR(FIND("M",Rework!$N40))=TRUE,0.95,1)</f>
        <v>0.95</v>
      </c>
      <c r="P39" s="44">
        <v>1</v>
      </c>
      <c r="Q39" s="39">
        <f t="shared" si="0"/>
        <v>0</v>
      </c>
      <c r="R39" s="39">
        <f t="shared" si="1"/>
        <v>0</v>
      </c>
      <c r="S39" s="39">
        <f t="shared" si="2"/>
        <v>0</v>
      </c>
      <c r="T39" s="39">
        <f t="shared" si="3"/>
        <v>0</v>
      </c>
      <c r="U39" s="39">
        <f t="shared" si="4"/>
        <v>0</v>
      </c>
      <c r="V39" s="39">
        <f t="shared" si="5"/>
        <v>0</v>
      </c>
      <c r="W39" s="39">
        <f t="shared" si="6"/>
        <v>0</v>
      </c>
      <c r="X39" s="39">
        <f t="shared" si="7"/>
        <v>0</v>
      </c>
      <c r="Y39" s="39">
        <f t="shared" si="8"/>
        <v>36</v>
      </c>
      <c r="Z39" s="50">
        <f t="shared" si="9"/>
        <v>0</v>
      </c>
      <c r="AA39" s="32">
        <f t="shared" si="10"/>
        <v>2</v>
      </c>
      <c r="AB39" s="45">
        <f t="shared" si="11"/>
        <v>8</v>
      </c>
      <c r="AC39" s="31"/>
      <c r="AL39" s="3" t="s">
        <v>2030</v>
      </c>
      <c r="AM39" s="3" t="s">
        <v>2031</v>
      </c>
    </row>
    <row r="40" spans="1:39" ht="13.5" customHeight="1">
      <c r="A40" s="47" t="e">
        <f>'Conveyor List'!#REF!</f>
        <v>#REF!</v>
      </c>
      <c r="B40" s="40">
        <f>IF(AND(Rework!$K41="",Rework!$L41=""),0,MAX(MAX(LEFT(Rework!$K41,IF(ISERROR(FIND("/",Rework!$K41))=TRUE,LEN(Rework!$K41),FIND("/",Rework!$K41)-2)),TRIM(RIGHT(Rework!$K41,LEN(Rework!$K41)-IF(ISERROR(FIND("/",Rework!$K41))=TRUE,0,FIND("/",Rework!$K41))))),MAX(LEFT(Rework!$L41,IF(ISERROR(FIND("/",Rework!$L41))=TRUE,LEN(Rework!$L41),FIND("/",Rework!$L41)-2)),TRIM(RIGHT(Rework!$L41,LEN(Rework!$L41)-IF(ISERROR(FIND("/",Rework!$L41))=TRUE,0,FIND("/",Rework!$L41)))))))</f>
        <v>0</v>
      </c>
      <c r="C40" s="41">
        <f>IF(AND(Rework!$F41="",Rework!$G41=""),0,Rework!$F41+Rework!$G41/12)</f>
        <v>0</v>
      </c>
      <c r="D40" s="41">
        <f>IF(AND(Rework!F41="",Rework!G41=""),0,IF(ISERROR(FIND("Slave",Rework!C41)) =FALSE,Rework!F42+Rework!G42/12,0))</f>
        <v>0</v>
      </c>
      <c r="E40" s="42">
        <f>IF(Rework!$E41="",0,Rework!$E41)</f>
        <v>0</v>
      </c>
      <c r="F40" s="43">
        <f>IF(Rework!$H41="",0,MIN(LEFT(Rework!$H41,IF(ISERROR(FIND("/",Rework!$H41))=TRUE,LEN(Rework!$H41),FIND("/",Rework!$H41)-3)),IF(ISERROR(FIND("/",Rework!$H41))=TRUE,Rework!$H41,TRIM(LEFT(RIGHT(Rework!$H41, LEN(Rework!$H41)-FIND("/",Rework!$H41)),LEN(RIGHT(Rework!$H41, LEN(Rework!$H41)-FIND("/",Rework!$H41)))-1)))))</f>
        <v>0</v>
      </c>
      <c r="G40" s="43">
        <f>IF(Rework!$I41="",0,MAX(LEFT(Rework!$I41,IF(ISERROR(FIND("/",Rework!$I41))=TRUE,LEN(Rework!$I41),FIND("/",Rework!$I41)-3)),IF(ISERROR(FIND("/",Rework!$I41))=TRUE,Rework!$I41,TRIM(LEFT(RIGHT(Rework!$I41, LEN(Rework!$I41)-FIND("/",Rework!$I41)),LEN(RIGHT(Rework!$I41, LEN(Rework!$I41)-FIND("/",Rework!$I41)))-1)))))</f>
        <v>0</v>
      </c>
      <c r="H40" s="41">
        <f>IF(Rework!W41&gt;0,IF(Rework!W41&gt;1,2,1),0)</f>
        <v>0</v>
      </c>
      <c r="I40" s="43">
        <f>IF(Rework!X41="",IF(Rework!$E41=61.5,2400,1800),Rework!X41)</f>
        <v>1800</v>
      </c>
      <c r="J40" s="41">
        <v>30</v>
      </c>
      <c r="K40" s="44">
        <f>IF(ISERROR(FIND("Belt",Rework!C41))=FALSE,0.3,IF(ISERROR(FIND("Roller",Rework!C41))=FALSE,0.05,0.25))</f>
        <v>0.25</v>
      </c>
      <c r="L40" s="44">
        <v>1</v>
      </c>
      <c r="M40" s="44">
        <v>0.95</v>
      </c>
      <c r="N40" s="44">
        <v>0.85</v>
      </c>
      <c r="O40" s="44">
        <f>IF(ISERROR(FIND("M",Rework!$N41))=TRUE,0.95,1)</f>
        <v>0.95</v>
      </c>
      <c r="P40" s="44">
        <v>1</v>
      </c>
      <c r="Q40" s="39">
        <f t="shared" si="0"/>
        <v>0</v>
      </c>
      <c r="R40" s="39">
        <f t="shared" si="1"/>
        <v>0</v>
      </c>
      <c r="S40" s="39">
        <f t="shared" si="2"/>
        <v>0</v>
      </c>
      <c r="T40" s="39">
        <f t="shared" si="3"/>
        <v>0</v>
      </c>
      <c r="U40" s="39">
        <f t="shared" si="4"/>
        <v>0</v>
      </c>
      <c r="V40" s="39">
        <f t="shared" si="5"/>
        <v>0</v>
      </c>
      <c r="W40" s="39">
        <f t="shared" si="6"/>
        <v>0</v>
      </c>
      <c r="X40" s="39">
        <f t="shared" si="7"/>
        <v>0</v>
      </c>
      <c r="Y40" s="39">
        <f t="shared" si="8"/>
        <v>36</v>
      </c>
      <c r="Z40" s="50">
        <f t="shared" si="9"/>
        <v>0</v>
      </c>
      <c r="AA40" s="32">
        <f t="shared" si="10"/>
        <v>2</v>
      </c>
      <c r="AB40" s="45">
        <f t="shared" si="11"/>
        <v>8</v>
      </c>
      <c r="AC40" s="31"/>
      <c r="AL40" s="3" t="s">
        <v>2032</v>
      </c>
      <c r="AM40" s="3" t="s">
        <v>2033</v>
      </c>
    </row>
    <row r="41" spans="1:39" ht="13.5" customHeight="1">
      <c r="A41" s="47" t="e">
        <f>'Conveyor List'!#REF!</f>
        <v>#REF!</v>
      </c>
      <c r="B41" s="40">
        <f>IF(AND(Rework!$K42="",Rework!$L42=""),0,MAX(MAX(LEFT(Rework!$K42,IF(ISERROR(FIND("/",Rework!$K42))=TRUE,LEN(Rework!$K42),FIND("/",Rework!$K42)-2)),TRIM(RIGHT(Rework!$K42,LEN(Rework!$K42)-IF(ISERROR(FIND("/",Rework!$K42))=TRUE,0,FIND("/",Rework!$K42))))),MAX(LEFT(Rework!$L42,IF(ISERROR(FIND("/",Rework!$L42))=TRUE,LEN(Rework!$L42),FIND("/",Rework!$L42)-2)),TRIM(RIGHT(Rework!$L42,LEN(Rework!$L42)-IF(ISERROR(FIND("/",Rework!$L42))=TRUE,0,FIND("/",Rework!$L42)))))))</f>
        <v>0</v>
      </c>
      <c r="C41" s="41">
        <f>IF(AND(Rework!$F42="",Rework!$G42=""),0,Rework!$F42+Rework!$G42/12)</f>
        <v>0</v>
      </c>
      <c r="D41" s="41">
        <f>IF(AND(Rework!F42="",Rework!G42=""),0,IF(ISERROR(FIND("Slave",Rework!C42)) =FALSE,Rework!F43+Rework!G43/12,0))</f>
        <v>0</v>
      </c>
      <c r="E41" s="42">
        <f>IF(Rework!$E42="",0,Rework!$E42)</f>
        <v>0</v>
      </c>
      <c r="F41" s="43">
        <f>IF(Rework!$H42="",0,MIN(LEFT(Rework!$H42,IF(ISERROR(FIND("/",Rework!$H42))=TRUE,LEN(Rework!$H42),FIND("/",Rework!$H42)-3)),IF(ISERROR(FIND("/",Rework!$H42))=TRUE,Rework!$H42,TRIM(LEFT(RIGHT(Rework!$H42, LEN(Rework!$H42)-FIND("/",Rework!$H42)),LEN(RIGHT(Rework!$H42, LEN(Rework!$H42)-FIND("/",Rework!$H42)))-1)))))</f>
        <v>0</v>
      </c>
      <c r="G41" s="43">
        <f>IF(Rework!$I42="",0,MAX(LEFT(Rework!$I42,IF(ISERROR(FIND("/",Rework!$I42))=TRUE,LEN(Rework!$I42),FIND("/",Rework!$I42)-3)),IF(ISERROR(FIND("/",Rework!$I42))=TRUE,Rework!$I42,TRIM(LEFT(RIGHT(Rework!$I42, LEN(Rework!$I42)-FIND("/",Rework!$I42)),LEN(RIGHT(Rework!$I42, LEN(Rework!$I42)-FIND("/",Rework!$I42)))-1)))))</f>
        <v>0</v>
      </c>
      <c r="H41" s="41">
        <f>IF(Rework!W42&gt;0,IF(Rework!W42&gt;1,2,1),0)</f>
        <v>0</v>
      </c>
      <c r="I41" s="43">
        <f>IF(Rework!X42="",IF(Rework!$E42=61.5,2400,1800),Rework!X42)</f>
        <v>1800</v>
      </c>
      <c r="J41" s="41">
        <v>30</v>
      </c>
      <c r="K41" s="44">
        <f>IF(ISERROR(FIND("Belt",Rework!C42))=FALSE,0.3,IF(ISERROR(FIND("Roller",Rework!C42))=FALSE,0.05,0.25))</f>
        <v>0.25</v>
      </c>
      <c r="L41" s="44">
        <v>1</v>
      </c>
      <c r="M41" s="44">
        <v>0.95</v>
      </c>
      <c r="N41" s="44">
        <v>0.85</v>
      </c>
      <c r="O41" s="44">
        <f>IF(ISERROR(FIND("M",Rework!$N42))=TRUE,0.95,1)</f>
        <v>0.95</v>
      </c>
      <c r="P41" s="44">
        <v>1</v>
      </c>
      <c r="Q41" s="39">
        <f t="shared" si="0"/>
        <v>0</v>
      </c>
      <c r="R41" s="39">
        <f t="shared" si="1"/>
        <v>0</v>
      </c>
      <c r="S41" s="39">
        <f t="shared" si="2"/>
        <v>0</v>
      </c>
      <c r="T41" s="39">
        <f t="shared" si="3"/>
        <v>0</v>
      </c>
      <c r="U41" s="39">
        <f t="shared" si="4"/>
        <v>0</v>
      </c>
      <c r="V41" s="39">
        <f t="shared" si="5"/>
        <v>0</v>
      </c>
      <c r="W41" s="39">
        <f t="shared" si="6"/>
        <v>0</v>
      </c>
      <c r="X41" s="39">
        <f t="shared" si="7"/>
        <v>0</v>
      </c>
      <c r="Y41" s="39">
        <f t="shared" si="8"/>
        <v>36</v>
      </c>
      <c r="Z41" s="50">
        <f t="shared" si="9"/>
        <v>0</v>
      </c>
      <c r="AA41" s="32">
        <f t="shared" si="10"/>
        <v>2</v>
      </c>
      <c r="AB41" s="45">
        <f t="shared" si="11"/>
        <v>8</v>
      </c>
      <c r="AC41" s="31"/>
      <c r="AL41" s="3" t="s">
        <v>2034</v>
      </c>
      <c r="AM41" s="3" t="s">
        <v>2035</v>
      </c>
    </row>
    <row r="42" spans="1:39" ht="13.5" customHeight="1">
      <c r="A42" s="47" t="e">
        <f>'Conveyor List'!#REF!</f>
        <v>#REF!</v>
      </c>
      <c r="B42" s="40">
        <f>IF(AND(Rework!$K43="",Rework!$L43=""),0,MAX(MAX(LEFT(Rework!$K43,IF(ISERROR(FIND("/",Rework!$K43))=TRUE,LEN(Rework!$K43),FIND("/",Rework!$K43)-2)),TRIM(RIGHT(Rework!$K43,LEN(Rework!$K43)-IF(ISERROR(FIND("/",Rework!$K43))=TRUE,0,FIND("/",Rework!$K43))))),MAX(LEFT(Rework!$L43,IF(ISERROR(FIND("/",Rework!$L43))=TRUE,LEN(Rework!$L43),FIND("/",Rework!$L43)-2)),TRIM(RIGHT(Rework!$L43,LEN(Rework!$L43)-IF(ISERROR(FIND("/",Rework!$L43))=TRUE,0,FIND("/",Rework!$L43)))))))</f>
        <v>0</v>
      </c>
      <c r="C42" s="41">
        <f>IF(AND(Rework!$F43="",Rework!$G43=""),0,Rework!$F43+Rework!$G43/12)</f>
        <v>0</v>
      </c>
      <c r="D42" s="41">
        <f>IF(AND(Rework!F43="",Rework!G43=""),0,IF(ISERROR(FIND("Slave",Rework!C43)) =FALSE,Rework!F44+Rework!G44/12,0))</f>
        <v>0</v>
      </c>
      <c r="E42" s="42">
        <f>IF(Rework!$E43="",0,Rework!$E43)</f>
        <v>0</v>
      </c>
      <c r="F42" s="43">
        <f>IF(Rework!$H43="",0,MIN(LEFT(Rework!$H43,IF(ISERROR(FIND("/",Rework!$H43))=TRUE,LEN(Rework!$H43),FIND("/",Rework!$H43)-3)),IF(ISERROR(FIND("/",Rework!$H43))=TRUE,Rework!$H43,TRIM(LEFT(RIGHT(Rework!$H43, LEN(Rework!$H43)-FIND("/",Rework!$H43)),LEN(RIGHT(Rework!$H43, LEN(Rework!$H43)-FIND("/",Rework!$H43)))-1)))))</f>
        <v>0</v>
      </c>
      <c r="G42" s="43">
        <f>IF(Rework!$I43="",0,MAX(LEFT(Rework!$I43,IF(ISERROR(FIND("/",Rework!$I43))=TRUE,LEN(Rework!$I43),FIND("/",Rework!$I43)-3)),IF(ISERROR(FIND("/",Rework!$I43))=TRUE,Rework!$I43,TRIM(LEFT(RIGHT(Rework!$I43, LEN(Rework!$I43)-FIND("/",Rework!$I43)),LEN(RIGHT(Rework!$I43, LEN(Rework!$I43)-FIND("/",Rework!$I43)))-1)))))</f>
        <v>0</v>
      </c>
      <c r="H42" s="41">
        <f>IF(Rework!W43&gt;0,IF(Rework!W43&gt;1,2,1),0)</f>
        <v>0</v>
      </c>
      <c r="I42" s="43">
        <f>IF(Rework!X43="",IF(Rework!$E43=61.5,2400,1800),Rework!X43)</f>
        <v>1800</v>
      </c>
      <c r="J42" s="41">
        <v>30</v>
      </c>
      <c r="K42" s="44">
        <f>IF(ISERROR(FIND("Belt",Rework!C43))=FALSE,0.3,IF(ISERROR(FIND("Roller",Rework!C43))=FALSE,0.05,0.25))</f>
        <v>0.25</v>
      </c>
      <c r="L42" s="44">
        <v>1</v>
      </c>
      <c r="M42" s="44">
        <v>0.95</v>
      </c>
      <c r="N42" s="44">
        <v>0.85</v>
      </c>
      <c r="O42" s="44">
        <f>IF(ISERROR(FIND("M",Rework!$N43))=TRUE,0.95,1)</f>
        <v>0.95</v>
      </c>
      <c r="P42" s="44">
        <v>1</v>
      </c>
      <c r="Q42" s="39">
        <f t="shared" si="0"/>
        <v>0</v>
      </c>
      <c r="R42" s="39">
        <f t="shared" si="1"/>
        <v>0</v>
      </c>
      <c r="S42" s="39">
        <f t="shared" si="2"/>
        <v>0</v>
      </c>
      <c r="T42" s="39">
        <f t="shared" si="3"/>
        <v>0</v>
      </c>
      <c r="U42" s="39">
        <f t="shared" si="4"/>
        <v>0</v>
      </c>
      <c r="V42" s="39">
        <f t="shared" si="5"/>
        <v>0</v>
      </c>
      <c r="W42" s="39">
        <f t="shared" si="6"/>
        <v>0</v>
      </c>
      <c r="X42" s="39">
        <f t="shared" si="7"/>
        <v>0</v>
      </c>
      <c r="Y42" s="39">
        <f t="shared" si="8"/>
        <v>36</v>
      </c>
      <c r="Z42" s="50">
        <f t="shared" si="9"/>
        <v>0</v>
      </c>
      <c r="AA42" s="32">
        <f t="shared" si="10"/>
        <v>2</v>
      </c>
      <c r="AB42" s="45">
        <f t="shared" si="11"/>
        <v>8</v>
      </c>
      <c r="AC42" s="31"/>
      <c r="AL42" s="3" t="s">
        <v>2036</v>
      </c>
      <c r="AM42" s="3" t="s">
        <v>2037</v>
      </c>
    </row>
    <row r="43" spans="1:39" ht="13.5" customHeight="1">
      <c r="A43" s="47" t="e">
        <f>'Conveyor List'!#REF!</f>
        <v>#REF!</v>
      </c>
      <c r="B43" s="40">
        <f>IF(AND(Rework!$K44="",Rework!$L44=""),0,MAX(MAX(LEFT(Rework!$K44,IF(ISERROR(FIND("/",Rework!$K44))=TRUE,LEN(Rework!$K44),FIND("/",Rework!$K44)-2)),TRIM(RIGHT(Rework!$K44,LEN(Rework!$K44)-IF(ISERROR(FIND("/",Rework!$K44))=TRUE,0,FIND("/",Rework!$K44))))),MAX(LEFT(Rework!$L44,IF(ISERROR(FIND("/",Rework!$L44))=TRUE,LEN(Rework!$L44),FIND("/",Rework!$L44)-2)),TRIM(RIGHT(Rework!$L44,LEN(Rework!$L44)-IF(ISERROR(FIND("/",Rework!$L44))=TRUE,0,FIND("/",Rework!$L44)))))))</f>
        <v>0</v>
      </c>
      <c r="C43" s="41">
        <f>IF(AND(Rework!$F44="",Rework!$G44=""),0,Rework!$F44+Rework!$G44/12)</f>
        <v>0</v>
      </c>
      <c r="D43" s="41">
        <f>IF(AND(Rework!F44="",Rework!G44=""),0,IF(ISERROR(FIND("Slave",Rework!C44)) =FALSE,Rework!F45+Rework!G45/12,0))</f>
        <v>0</v>
      </c>
      <c r="E43" s="42">
        <f>IF(Rework!$E44="",0,Rework!$E44)</f>
        <v>0</v>
      </c>
      <c r="F43" s="43">
        <f>IF(Rework!$H44="",0,MIN(LEFT(Rework!$H44,IF(ISERROR(FIND("/",Rework!$H44))=TRUE,LEN(Rework!$H44),FIND("/",Rework!$H44)-3)),IF(ISERROR(FIND("/",Rework!$H44))=TRUE,Rework!$H44,TRIM(LEFT(RIGHT(Rework!$H44, LEN(Rework!$H44)-FIND("/",Rework!$H44)),LEN(RIGHT(Rework!$H44, LEN(Rework!$H44)-FIND("/",Rework!$H44)))-1)))))</f>
        <v>0</v>
      </c>
      <c r="G43" s="43">
        <f>IF(Rework!$I44="",0,MAX(LEFT(Rework!$I44,IF(ISERROR(FIND("/",Rework!$I44))=TRUE,LEN(Rework!$I44),FIND("/",Rework!$I44)-3)),IF(ISERROR(FIND("/",Rework!$I44))=TRUE,Rework!$I44,TRIM(LEFT(RIGHT(Rework!$I44, LEN(Rework!$I44)-FIND("/",Rework!$I44)),LEN(RIGHT(Rework!$I44, LEN(Rework!$I44)-FIND("/",Rework!$I44)))-1)))))</f>
        <v>0</v>
      </c>
      <c r="H43" s="41">
        <f>IF(Rework!W44&gt;0,IF(Rework!W44&gt;1,2,1),0)</f>
        <v>0</v>
      </c>
      <c r="I43" s="43">
        <f>IF(Rework!X44="",IF(Rework!$E44=61.5,2400,1800),Rework!X44)</f>
        <v>1800</v>
      </c>
      <c r="J43" s="41">
        <v>30</v>
      </c>
      <c r="K43" s="44">
        <f>IF(ISERROR(FIND("Belt",Rework!C44))=FALSE,0.3,IF(ISERROR(FIND("Roller",Rework!C44))=FALSE,0.05,0.25))</f>
        <v>0.25</v>
      </c>
      <c r="L43" s="44">
        <v>1</v>
      </c>
      <c r="M43" s="44">
        <v>0.95</v>
      </c>
      <c r="N43" s="44">
        <v>0.85</v>
      </c>
      <c r="O43" s="44">
        <f>IF(ISERROR(FIND("M",Rework!$N44))=TRUE,0.95,1)</f>
        <v>0.95</v>
      </c>
      <c r="P43" s="44">
        <v>1</v>
      </c>
      <c r="Q43" s="39">
        <f t="shared" si="0"/>
        <v>0</v>
      </c>
      <c r="R43" s="39">
        <f t="shared" si="1"/>
        <v>0</v>
      </c>
      <c r="S43" s="39">
        <f t="shared" si="2"/>
        <v>0</v>
      </c>
      <c r="T43" s="39">
        <f t="shared" si="3"/>
        <v>0</v>
      </c>
      <c r="U43" s="39">
        <f t="shared" si="4"/>
        <v>0</v>
      </c>
      <c r="V43" s="39">
        <f t="shared" si="5"/>
        <v>0</v>
      </c>
      <c r="W43" s="39">
        <f t="shared" si="6"/>
        <v>0</v>
      </c>
      <c r="X43" s="39">
        <f t="shared" si="7"/>
        <v>0</v>
      </c>
      <c r="Y43" s="39">
        <f t="shared" si="8"/>
        <v>36</v>
      </c>
      <c r="Z43" s="50">
        <f t="shared" si="9"/>
        <v>0</v>
      </c>
      <c r="AA43" s="32">
        <f t="shared" si="10"/>
        <v>2</v>
      </c>
      <c r="AB43" s="45">
        <f t="shared" si="11"/>
        <v>8</v>
      </c>
      <c r="AC43" s="31"/>
      <c r="AL43" s="3" t="s">
        <v>2038</v>
      </c>
      <c r="AM43" s="3" t="s">
        <v>2039</v>
      </c>
    </row>
    <row r="44" spans="1:39" ht="13.5" customHeight="1">
      <c r="A44" s="47" t="e">
        <f>'Conveyor List'!#REF!</f>
        <v>#REF!</v>
      </c>
      <c r="B44" s="40">
        <f>IF(AND(Rework!$K45="",Rework!$L45=""),0,MAX(MAX(LEFT(Rework!$K45,IF(ISERROR(FIND("/",Rework!$K45))=TRUE,LEN(Rework!$K45),FIND("/",Rework!$K45)-2)),TRIM(RIGHT(Rework!$K45,LEN(Rework!$K45)-IF(ISERROR(FIND("/",Rework!$K45))=TRUE,0,FIND("/",Rework!$K45))))),MAX(LEFT(Rework!$L45,IF(ISERROR(FIND("/",Rework!$L45))=TRUE,LEN(Rework!$L45),FIND("/",Rework!$L45)-2)),TRIM(RIGHT(Rework!$L45,LEN(Rework!$L45)-IF(ISERROR(FIND("/",Rework!$L45))=TRUE,0,FIND("/",Rework!$L45)))))))</f>
        <v>0</v>
      </c>
      <c r="C44" s="41">
        <f>IF(AND(Rework!$F45="",Rework!$G45=""),0,Rework!$F45+Rework!$G45/12)</f>
        <v>0</v>
      </c>
      <c r="D44" s="41">
        <f>IF(AND(Rework!F45="",Rework!G45=""),0,IF(ISERROR(FIND("Slave",Rework!C45)) =FALSE,Rework!F46+Rework!G46/12,0))</f>
        <v>0</v>
      </c>
      <c r="E44" s="42">
        <f>IF(Rework!$E45="",0,Rework!$E45)</f>
        <v>0</v>
      </c>
      <c r="F44" s="43">
        <f>IF(Rework!$H45="",0,MIN(LEFT(Rework!$H45,IF(ISERROR(FIND("/",Rework!$H45))=TRUE,LEN(Rework!$H45),FIND("/",Rework!$H45)-3)),IF(ISERROR(FIND("/",Rework!$H45))=TRUE,Rework!$H45,TRIM(LEFT(RIGHT(Rework!$H45, LEN(Rework!$H45)-FIND("/",Rework!$H45)),LEN(RIGHT(Rework!$H45, LEN(Rework!$H45)-FIND("/",Rework!$H45)))-1)))))</f>
        <v>0</v>
      </c>
      <c r="G44" s="43">
        <f>IF(Rework!$I45="",0,MAX(LEFT(Rework!$I45,IF(ISERROR(FIND("/",Rework!$I45))=TRUE,LEN(Rework!$I45),FIND("/",Rework!$I45)-3)),IF(ISERROR(FIND("/",Rework!$I45))=TRUE,Rework!$I45,TRIM(LEFT(RIGHT(Rework!$I45, LEN(Rework!$I45)-FIND("/",Rework!$I45)),LEN(RIGHT(Rework!$I45, LEN(Rework!$I45)-FIND("/",Rework!$I45)))-1)))))</f>
        <v>0</v>
      </c>
      <c r="H44" s="41">
        <f>IF(Rework!W45&gt;0,IF(Rework!W45&gt;1,2,1),0)</f>
        <v>0</v>
      </c>
      <c r="I44" s="43">
        <f>IF(Rework!X45="",IF(Rework!$E45=61.5,2400,1800),Rework!X45)</f>
        <v>1800</v>
      </c>
      <c r="J44" s="41">
        <v>30</v>
      </c>
      <c r="K44" s="44">
        <f>IF(ISERROR(FIND("Belt",Rework!C45))=FALSE,0.3,IF(ISERROR(FIND("Roller",Rework!C45))=FALSE,0.05,0.25))</f>
        <v>0.25</v>
      </c>
      <c r="L44" s="44">
        <v>1</v>
      </c>
      <c r="M44" s="44">
        <v>0.95</v>
      </c>
      <c r="N44" s="44">
        <v>0.85</v>
      </c>
      <c r="O44" s="44">
        <f>IF(ISERROR(FIND("M",Rework!$N45))=TRUE,0.95,1)</f>
        <v>0.95</v>
      </c>
      <c r="P44" s="44">
        <v>1</v>
      </c>
      <c r="Q44" s="39">
        <f t="shared" si="0"/>
        <v>0</v>
      </c>
      <c r="R44" s="39">
        <f t="shared" si="1"/>
        <v>0</v>
      </c>
      <c r="S44" s="39">
        <f t="shared" si="2"/>
        <v>0</v>
      </c>
      <c r="T44" s="39">
        <f t="shared" si="3"/>
        <v>0</v>
      </c>
      <c r="U44" s="39">
        <f t="shared" si="4"/>
        <v>0</v>
      </c>
      <c r="V44" s="39">
        <f t="shared" si="5"/>
        <v>0</v>
      </c>
      <c r="W44" s="39">
        <f t="shared" si="6"/>
        <v>0</v>
      </c>
      <c r="X44" s="39">
        <f t="shared" si="7"/>
        <v>0</v>
      </c>
      <c r="Y44" s="39">
        <f t="shared" si="8"/>
        <v>36</v>
      </c>
      <c r="Z44" s="50">
        <f t="shared" si="9"/>
        <v>0</v>
      </c>
      <c r="AA44" s="32">
        <f t="shared" si="10"/>
        <v>2</v>
      </c>
      <c r="AB44" s="45">
        <f t="shared" si="11"/>
        <v>8</v>
      </c>
      <c r="AC44" s="31"/>
    </row>
    <row r="45" spans="1:39" ht="13.5" customHeight="1">
      <c r="A45" s="47" t="e">
        <f>'Conveyor List'!#REF!</f>
        <v>#REF!</v>
      </c>
      <c r="B45" s="40">
        <f>IF(AND(Rework!$K46="",Rework!$L46=""),0,MAX(MAX(LEFT(Rework!$K46,IF(ISERROR(FIND("/",Rework!$K46))=TRUE,LEN(Rework!$K46),FIND("/",Rework!$K46)-2)),TRIM(RIGHT(Rework!$K46,LEN(Rework!$K46)-IF(ISERROR(FIND("/",Rework!$K46))=TRUE,0,FIND("/",Rework!$K46))))),MAX(LEFT(Rework!$L46,IF(ISERROR(FIND("/",Rework!$L46))=TRUE,LEN(Rework!$L46),FIND("/",Rework!$L46)-2)),TRIM(RIGHT(Rework!$L46,LEN(Rework!$L46)-IF(ISERROR(FIND("/",Rework!$L46))=TRUE,0,FIND("/",Rework!$L46)))))))</f>
        <v>0</v>
      </c>
      <c r="C45" s="41">
        <f>IF(AND(Rework!$F46="",Rework!$G46=""),0,Rework!$F46+Rework!$G46/12)</f>
        <v>0</v>
      </c>
      <c r="D45" s="41">
        <f>IF(AND(Rework!F46="",Rework!G46=""),0,IF(ISERROR(FIND("Slave",Rework!C46)) =FALSE,Rework!F47+Rework!G47/12,0))</f>
        <v>0</v>
      </c>
      <c r="E45" s="42">
        <f>IF(Rework!$E46="",0,Rework!$E46)</f>
        <v>0</v>
      </c>
      <c r="F45" s="43">
        <f>IF(Rework!$H46="",0,MIN(LEFT(Rework!$H46,IF(ISERROR(FIND("/",Rework!$H46))=TRUE,LEN(Rework!$H46),FIND("/",Rework!$H46)-3)),IF(ISERROR(FIND("/",Rework!$H46))=TRUE,Rework!$H46,TRIM(LEFT(RIGHT(Rework!$H46, LEN(Rework!$H46)-FIND("/",Rework!$H46)),LEN(RIGHT(Rework!$H46, LEN(Rework!$H46)-FIND("/",Rework!$H46)))-1)))))</f>
        <v>0</v>
      </c>
      <c r="G45" s="43">
        <f>IF(Rework!$I46="",0,MAX(LEFT(Rework!$I46,IF(ISERROR(FIND("/",Rework!$I46))=TRUE,LEN(Rework!$I46),FIND("/",Rework!$I46)-3)),IF(ISERROR(FIND("/",Rework!$I46))=TRUE,Rework!$I46,TRIM(LEFT(RIGHT(Rework!$I46, LEN(Rework!$I46)-FIND("/",Rework!$I46)),LEN(RIGHT(Rework!$I46, LEN(Rework!$I46)-FIND("/",Rework!$I46)))-1)))))</f>
        <v>0</v>
      </c>
      <c r="H45" s="41">
        <f>IF(Rework!W46&gt;0,IF(Rework!W46&gt;1,2,1),0)</f>
        <v>0</v>
      </c>
      <c r="I45" s="43">
        <f>IF(Rework!X46="",IF(Rework!$E46=61.5,2400,1800),Rework!X46)</f>
        <v>1800</v>
      </c>
      <c r="J45" s="41">
        <v>30</v>
      </c>
      <c r="K45" s="44">
        <f>IF(ISERROR(FIND("Belt",Rework!C46))=FALSE,0.3,IF(ISERROR(FIND("Roller",Rework!C46))=FALSE,0.05,0.25))</f>
        <v>0.25</v>
      </c>
      <c r="L45" s="44">
        <v>1</v>
      </c>
      <c r="M45" s="44">
        <v>0.95</v>
      </c>
      <c r="N45" s="44">
        <v>0.85</v>
      </c>
      <c r="O45" s="44">
        <f>IF(ISERROR(FIND("M",Rework!$N46))=TRUE,0.95,1)</f>
        <v>0.95</v>
      </c>
      <c r="P45" s="44">
        <v>1</v>
      </c>
      <c r="Q45" s="39">
        <f t="shared" si="0"/>
        <v>0</v>
      </c>
      <c r="R45" s="39">
        <f t="shared" si="1"/>
        <v>0</v>
      </c>
      <c r="S45" s="39">
        <f t="shared" si="2"/>
        <v>0</v>
      </c>
      <c r="T45" s="39">
        <f t="shared" si="3"/>
        <v>0</v>
      </c>
      <c r="U45" s="39">
        <f t="shared" si="4"/>
        <v>0</v>
      </c>
      <c r="V45" s="39">
        <f t="shared" si="5"/>
        <v>0</v>
      </c>
      <c r="W45" s="39">
        <f t="shared" si="6"/>
        <v>0</v>
      </c>
      <c r="X45" s="39">
        <f t="shared" si="7"/>
        <v>0</v>
      </c>
      <c r="Y45" s="39">
        <f t="shared" si="8"/>
        <v>36</v>
      </c>
      <c r="Z45" s="50">
        <f t="shared" si="9"/>
        <v>0</v>
      </c>
      <c r="AA45" s="32">
        <f t="shared" si="10"/>
        <v>2</v>
      </c>
      <c r="AB45" s="45">
        <f t="shared" si="11"/>
        <v>8</v>
      </c>
      <c r="AC45" s="31"/>
    </row>
    <row r="46" spans="1:39" ht="13.5" customHeight="1">
      <c r="A46" s="47" t="e">
        <f>'Conveyor List'!#REF!</f>
        <v>#REF!</v>
      </c>
      <c r="B46" s="40">
        <f>IF(AND(Rework!$K47="",Rework!$L47=""),0,MAX(MAX(LEFT(Rework!$K47,IF(ISERROR(FIND("/",Rework!$K47))=TRUE,LEN(Rework!$K47),FIND("/",Rework!$K47)-2)),TRIM(RIGHT(Rework!$K47,LEN(Rework!$K47)-IF(ISERROR(FIND("/",Rework!$K47))=TRUE,0,FIND("/",Rework!$K47))))),MAX(LEFT(Rework!$L47,IF(ISERROR(FIND("/",Rework!$L47))=TRUE,LEN(Rework!$L47),FIND("/",Rework!$L47)-2)),TRIM(RIGHT(Rework!$L47,LEN(Rework!$L47)-IF(ISERROR(FIND("/",Rework!$L47))=TRUE,0,FIND("/",Rework!$L47)))))))</f>
        <v>0</v>
      </c>
      <c r="C46" s="41">
        <f>IF(AND(Rework!$F47="",Rework!$G47=""),0,Rework!$F47+Rework!$G47/12)</f>
        <v>0</v>
      </c>
      <c r="D46" s="41">
        <f>IF(AND(Rework!F47="",Rework!G47=""),0,IF(ISERROR(FIND("Slave",Rework!C47)) =FALSE,Rework!F48+Rework!G48/12,0))</f>
        <v>0</v>
      </c>
      <c r="E46" s="42">
        <f>IF(Rework!$E47="",0,Rework!$E47)</f>
        <v>0</v>
      </c>
      <c r="F46" s="43">
        <f>IF(Rework!$H47="",0,MIN(LEFT(Rework!$H47,IF(ISERROR(FIND("/",Rework!$H47))=TRUE,LEN(Rework!$H47),FIND("/",Rework!$H47)-3)),IF(ISERROR(FIND("/",Rework!$H47))=TRUE,Rework!$H47,TRIM(LEFT(RIGHT(Rework!$H47, LEN(Rework!$H47)-FIND("/",Rework!$H47)),LEN(RIGHT(Rework!$H47, LEN(Rework!$H47)-FIND("/",Rework!$H47)))-1)))))</f>
        <v>0</v>
      </c>
      <c r="G46" s="43">
        <f>IF(Rework!$I47="",0,MAX(LEFT(Rework!$I47,IF(ISERROR(FIND("/",Rework!$I47))=TRUE,LEN(Rework!$I47),FIND("/",Rework!$I47)-3)),IF(ISERROR(FIND("/",Rework!$I47))=TRUE,Rework!$I47,TRIM(LEFT(RIGHT(Rework!$I47, LEN(Rework!$I47)-FIND("/",Rework!$I47)),LEN(RIGHT(Rework!$I47, LEN(Rework!$I47)-FIND("/",Rework!$I47)))-1)))))</f>
        <v>0</v>
      </c>
      <c r="H46" s="41">
        <f>IF(Rework!W47&gt;0,IF(Rework!W47&gt;1,2,1),0)</f>
        <v>0</v>
      </c>
      <c r="I46" s="43">
        <f>IF(Rework!X47="",IF(Rework!$E47=61.5,2400,1800),Rework!X47)</f>
        <v>1800</v>
      </c>
      <c r="J46" s="41">
        <v>30</v>
      </c>
      <c r="K46" s="44">
        <f>IF(ISERROR(FIND("Belt",Rework!C47))=FALSE,0.3,IF(ISERROR(FIND("Roller",Rework!C47))=FALSE,0.05,0.25))</f>
        <v>0.25</v>
      </c>
      <c r="L46" s="44">
        <v>1</v>
      </c>
      <c r="M46" s="44">
        <v>0.95</v>
      </c>
      <c r="N46" s="44">
        <v>0.85</v>
      </c>
      <c r="O46" s="44">
        <f>IF(ISERROR(FIND("M",Rework!$N47))=TRUE,0.95,1)</f>
        <v>0.95</v>
      </c>
      <c r="P46" s="44">
        <v>1</v>
      </c>
      <c r="Q46" s="39">
        <f t="shared" si="0"/>
        <v>0</v>
      </c>
      <c r="R46" s="39">
        <f t="shared" si="1"/>
        <v>0</v>
      </c>
      <c r="S46" s="39">
        <f t="shared" si="2"/>
        <v>0</v>
      </c>
      <c r="T46" s="39">
        <f t="shared" si="3"/>
        <v>0</v>
      </c>
      <c r="U46" s="39">
        <f t="shared" si="4"/>
        <v>0</v>
      </c>
      <c r="V46" s="39">
        <f t="shared" si="5"/>
        <v>0</v>
      </c>
      <c r="W46" s="39">
        <f t="shared" si="6"/>
        <v>0</v>
      </c>
      <c r="X46" s="39">
        <f t="shared" si="7"/>
        <v>0</v>
      </c>
      <c r="Y46" s="39">
        <f t="shared" si="8"/>
        <v>36</v>
      </c>
      <c r="Z46" s="50">
        <f t="shared" si="9"/>
        <v>0</v>
      </c>
      <c r="AA46" s="32">
        <f t="shared" si="10"/>
        <v>2</v>
      </c>
      <c r="AB46" s="45">
        <f t="shared" si="11"/>
        <v>8</v>
      </c>
      <c r="AC46" s="31"/>
    </row>
    <row r="47" spans="1:39" ht="13.5" customHeight="1">
      <c r="A47" s="47" t="e">
        <f>'Conveyor List'!#REF!</f>
        <v>#REF!</v>
      </c>
      <c r="B47" s="40">
        <f>IF(AND(Rework!$K48="",Rework!$L48=""),0,MAX(MAX(LEFT(Rework!$K48,IF(ISERROR(FIND("/",Rework!$K48))=TRUE,LEN(Rework!$K48),FIND("/",Rework!$K48)-2)),TRIM(RIGHT(Rework!$K48,LEN(Rework!$K48)-IF(ISERROR(FIND("/",Rework!$K48))=TRUE,0,FIND("/",Rework!$K48))))),MAX(LEFT(Rework!$L48,IF(ISERROR(FIND("/",Rework!$L48))=TRUE,LEN(Rework!$L48),FIND("/",Rework!$L48)-2)),TRIM(RIGHT(Rework!$L48,LEN(Rework!$L48)-IF(ISERROR(FIND("/",Rework!$L48))=TRUE,0,FIND("/",Rework!$L48)))))))</f>
        <v>0</v>
      </c>
      <c r="C47" s="41">
        <f>IF(AND(Rework!$F48="",Rework!$G48=""),0,Rework!$F48+Rework!$G48/12)</f>
        <v>0</v>
      </c>
      <c r="D47" s="41">
        <f>IF(AND(Rework!F48="",Rework!G48=""),0,IF(ISERROR(FIND("Slave",Rework!C48)) =FALSE,Rework!F49+Rework!G49/12,0))</f>
        <v>0</v>
      </c>
      <c r="E47" s="42">
        <f>IF(Rework!$E48="",0,Rework!$E48)</f>
        <v>0</v>
      </c>
      <c r="F47" s="43">
        <f>IF(Rework!$H48="",0,MIN(LEFT(Rework!$H48,IF(ISERROR(FIND("/",Rework!$H48))=TRUE,LEN(Rework!$H48),FIND("/",Rework!$H48)-3)),IF(ISERROR(FIND("/",Rework!$H48))=TRUE,Rework!$H48,TRIM(LEFT(RIGHT(Rework!$H48, LEN(Rework!$H48)-FIND("/",Rework!$H48)),LEN(RIGHT(Rework!$H48, LEN(Rework!$H48)-FIND("/",Rework!$H48)))-1)))))</f>
        <v>0</v>
      </c>
      <c r="G47" s="43">
        <f>IF(Rework!$I48="",0,MAX(LEFT(Rework!$I48,IF(ISERROR(FIND("/",Rework!$I48))=TRUE,LEN(Rework!$I48),FIND("/",Rework!$I48)-3)),IF(ISERROR(FIND("/",Rework!$I48))=TRUE,Rework!$I48,TRIM(LEFT(RIGHT(Rework!$I48, LEN(Rework!$I48)-FIND("/",Rework!$I48)),LEN(RIGHT(Rework!$I48, LEN(Rework!$I48)-FIND("/",Rework!$I48)))-1)))))</f>
        <v>0</v>
      </c>
      <c r="H47" s="41">
        <f>IF(Rework!W48&gt;0,IF(Rework!W48&gt;1,2,1),0)</f>
        <v>0</v>
      </c>
      <c r="I47" s="43">
        <f>IF(Rework!X48="",IF(Rework!$E48=61.5,2400,1800),Rework!X48)</f>
        <v>1800</v>
      </c>
      <c r="J47" s="41">
        <v>30</v>
      </c>
      <c r="K47" s="44">
        <f>IF(ISERROR(FIND("Belt",Rework!C48))=FALSE,0.3,IF(ISERROR(FIND("Roller",Rework!C48))=FALSE,0.05,0.25))</f>
        <v>0.25</v>
      </c>
      <c r="L47" s="44">
        <v>1</v>
      </c>
      <c r="M47" s="44">
        <v>0.95</v>
      </c>
      <c r="N47" s="44">
        <v>0.85</v>
      </c>
      <c r="O47" s="44">
        <f>IF(ISERROR(FIND("M",Rework!$N48))=TRUE,0.95,1)</f>
        <v>0.95</v>
      </c>
      <c r="P47" s="44">
        <v>1</v>
      </c>
      <c r="Q47" s="39">
        <f t="shared" si="0"/>
        <v>0</v>
      </c>
      <c r="R47" s="39">
        <f t="shared" si="1"/>
        <v>0</v>
      </c>
      <c r="S47" s="39">
        <f t="shared" si="2"/>
        <v>0</v>
      </c>
      <c r="T47" s="39">
        <f t="shared" si="3"/>
        <v>0</v>
      </c>
      <c r="U47" s="39">
        <f t="shared" si="4"/>
        <v>0</v>
      </c>
      <c r="V47" s="39">
        <f t="shared" si="5"/>
        <v>0</v>
      </c>
      <c r="W47" s="39">
        <f t="shared" si="6"/>
        <v>0</v>
      </c>
      <c r="X47" s="39">
        <f t="shared" si="7"/>
        <v>0</v>
      </c>
      <c r="Y47" s="39">
        <f t="shared" si="8"/>
        <v>36</v>
      </c>
      <c r="Z47" s="50">
        <f t="shared" si="9"/>
        <v>0</v>
      </c>
      <c r="AA47" s="32">
        <f t="shared" si="10"/>
        <v>2</v>
      </c>
      <c r="AB47" s="45">
        <f t="shared" si="11"/>
        <v>8</v>
      </c>
      <c r="AC47" s="31"/>
    </row>
    <row r="48" spans="1:39" ht="13.5" customHeight="1">
      <c r="A48" s="47" t="e">
        <f>'Conveyor List'!#REF!</f>
        <v>#REF!</v>
      </c>
      <c r="B48" s="40">
        <f>IF(AND(Rework!$K49="",Rework!$L49=""),0,MAX(MAX(LEFT(Rework!$K49,IF(ISERROR(FIND("/",Rework!$K49))=TRUE,LEN(Rework!$K49),FIND("/",Rework!$K49)-2)),TRIM(RIGHT(Rework!$K49,LEN(Rework!$K49)-IF(ISERROR(FIND("/",Rework!$K49))=TRUE,0,FIND("/",Rework!$K49))))),MAX(LEFT(Rework!$L49,IF(ISERROR(FIND("/",Rework!$L49))=TRUE,LEN(Rework!$L49),FIND("/",Rework!$L49)-2)),TRIM(RIGHT(Rework!$L49,LEN(Rework!$L49)-IF(ISERROR(FIND("/",Rework!$L49))=TRUE,0,FIND("/",Rework!$L49)))))))</f>
        <v>0</v>
      </c>
      <c r="C48" s="41">
        <f>IF(AND(Rework!$F49="",Rework!$G49=""),0,Rework!$F49+Rework!$G49/12)</f>
        <v>0</v>
      </c>
      <c r="D48" s="41">
        <f>IF(AND(Rework!F49="",Rework!G49=""),0,IF(ISERROR(FIND("Slave",Rework!C49)) =FALSE,Rework!F50+Rework!G50/12,0))</f>
        <v>0</v>
      </c>
      <c r="E48" s="42">
        <f>IF(Rework!$E49="",0,Rework!$E49)</f>
        <v>0</v>
      </c>
      <c r="F48" s="43">
        <f>IF(Rework!$H49="",0,MIN(LEFT(Rework!$H49,IF(ISERROR(FIND("/",Rework!$H49))=TRUE,LEN(Rework!$H49),FIND("/",Rework!$H49)-3)),IF(ISERROR(FIND("/",Rework!$H49))=TRUE,Rework!$H49,TRIM(LEFT(RIGHT(Rework!$H49, LEN(Rework!$H49)-FIND("/",Rework!$H49)),LEN(RIGHT(Rework!$H49, LEN(Rework!$H49)-FIND("/",Rework!$H49)))-1)))))</f>
        <v>0</v>
      </c>
      <c r="G48" s="43">
        <f>IF(Rework!$I49="",0,MAX(LEFT(Rework!$I49,IF(ISERROR(FIND("/",Rework!$I49))=TRUE,LEN(Rework!$I49),FIND("/",Rework!$I49)-3)),IF(ISERROR(FIND("/",Rework!$I49))=TRUE,Rework!$I49,TRIM(LEFT(RIGHT(Rework!$I49, LEN(Rework!$I49)-FIND("/",Rework!$I49)),LEN(RIGHT(Rework!$I49, LEN(Rework!$I49)-FIND("/",Rework!$I49)))-1)))))</f>
        <v>0</v>
      </c>
      <c r="H48" s="41">
        <f>IF(Rework!W49&gt;0,IF(Rework!W49&gt;1,2,1),0)</f>
        <v>0</v>
      </c>
      <c r="I48" s="43">
        <f>IF(Rework!X49="",IF(Rework!$E49=61.5,2400,1800),Rework!X49)</f>
        <v>1800</v>
      </c>
      <c r="J48" s="41">
        <v>30</v>
      </c>
      <c r="K48" s="44">
        <f>IF(ISERROR(FIND("Belt",Rework!C49))=FALSE,0.3,IF(ISERROR(FIND("Roller",Rework!C49))=FALSE,0.05,0.25))</f>
        <v>0.25</v>
      </c>
      <c r="L48" s="44">
        <v>1</v>
      </c>
      <c r="M48" s="44">
        <v>0.95</v>
      </c>
      <c r="N48" s="44">
        <v>0.85</v>
      </c>
      <c r="O48" s="44">
        <f>IF(ISERROR(FIND("M",Rework!$N49))=TRUE,0.95,1)</f>
        <v>0.95</v>
      </c>
      <c r="P48" s="44">
        <v>1</v>
      </c>
      <c r="Q48" s="39">
        <f t="shared" si="0"/>
        <v>0</v>
      </c>
      <c r="R48" s="39">
        <f t="shared" si="1"/>
        <v>0</v>
      </c>
      <c r="S48" s="39">
        <f t="shared" si="2"/>
        <v>0</v>
      </c>
      <c r="T48" s="39">
        <f t="shared" si="3"/>
        <v>0</v>
      </c>
      <c r="U48" s="39">
        <f t="shared" si="4"/>
        <v>0</v>
      </c>
      <c r="V48" s="39">
        <f t="shared" si="5"/>
        <v>0</v>
      </c>
      <c r="W48" s="39">
        <f t="shared" si="6"/>
        <v>0</v>
      </c>
      <c r="X48" s="39">
        <f t="shared" si="7"/>
        <v>0</v>
      </c>
      <c r="Y48" s="39">
        <f t="shared" si="8"/>
        <v>36</v>
      </c>
      <c r="Z48" s="50">
        <f t="shared" si="9"/>
        <v>0</v>
      </c>
      <c r="AA48" s="32">
        <f t="shared" si="10"/>
        <v>2</v>
      </c>
      <c r="AB48" s="45">
        <f t="shared" si="11"/>
        <v>8</v>
      </c>
      <c r="AC48" s="31"/>
    </row>
    <row r="49" spans="1:29" ht="13.5" customHeight="1">
      <c r="A49" s="47" t="e">
        <f>'Conveyor List'!#REF!</f>
        <v>#REF!</v>
      </c>
      <c r="B49" s="40">
        <f>IF(AND(Rework!$K50="",Rework!$L50=""),0,MAX(MAX(LEFT(Rework!$K50,IF(ISERROR(FIND("/",Rework!$K50))=TRUE,LEN(Rework!$K50),FIND("/",Rework!$K50)-2)),TRIM(RIGHT(Rework!$K50,LEN(Rework!$K50)-IF(ISERROR(FIND("/",Rework!$K50))=TRUE,0,FIND("/",Rework!$K50))))),MAX(LEFT(Rework!$L50,IF(ISERROR(FIND("/",Rework!$L50))=TRUE,LEN(Rework!$L50),FIND("/",Rework!$L50)-2)),TRIM(RIGHT(Rework!$L50,LEN(Rework!$L50)-IF(ISERROR(FIND("/",Rework!$L50))=TRUE,0,FIND("/",Rework!$L50)))))))</f>
        <v>0</v>
      </c>
      <c r="C49" s="41">
        <f>IF(AND(Rework!$F50="",Rework!$G50=""),0,Rework!$F50+Rework!$G50/12)</f>
        <v>0</v>
      </c>
      <c r="D49" s="41">
        <f>IF(AND(Rework!F50="",Rework!G50=""),0,IF(ISERROR(FIND("Slave",Rework!C50)) =FALSE,Rework!F51+Rework!G51/12,0))</f>
        <v>0</v>
      </c>
      <c r="E49" s="42">
        <f>IF(Rework!$E50="",0,Rework!$E50)</f>
        <v>0</v>
      </c>
      <c r="F49" s="43">
        <f>IF(Rework!$H50="",0,MIN(LEFT(Rework!$H50,IF(ISERROR(FIND("/",Rework!$H50))=TRUE,LEN(Rework!$H50),FIND("/",Rework!$H50)-3)),IF(ISERROR(FIND("/",Rework!$H50))=TRUE,Rework!$H50,TRIM(LEFT(RIGHT(Rework!$H50, LEN(Rework!$H50)-FIND("/",Rework!$H50)),LEN(RIGHT(Rework!$H50, LEN(Rework!$H50)-FIND("/",Rework!$H50)))-1)))))</f>
        <v>0</v>
      </c>
      <c r="G49" s="43">
        <f>IF(Rework!$I50="",0,MAX(LEFT(Rework!$I50,IF(ISERROR(FIND("/",Rework!$I50))=TRUE,LEN(Rework!$I50),FIND("/",Rework!$I50)-3)),IF(ISERROR(FIND("/",Rework!$I50))=TRUE,Rework!$I50,TRIM(LEFT(RIGHT(Rework!$I50, LEN(Rework!$I50)-FIND("/",Rework!$I50)),LEN(RIGHT(Rework!$I50, LEN(Rework!$I50)-FIND("/",Rework!$I50)))-1)))))</f>
        <v>0</v>
      </c>
      <c r="H49" s="41">
        <f>IF(Rework!W50&gt;0,IF(Rework!W50&gt;1,2,1),0)</f>
        <v>0</v>
      </c>
      <c r="I49" s="43">
        <f>IF(Rework!X50="",IF(Rework!$E50=61.5,2400,1800),Rework!X50)</f>
        <v>1800</v>
      </c>
      <c r="J49" s="41">
        <v>30</v>
      </c>
      <c r="K49" s="44">
        <f>IF(ISERROR(FIND("Belt",Rework!C50))=FALSE,0.3,IF(ISERROR(FIND("Roller",Rework!C50))=FALSE,0.05,0.25))</f>
        <v>0.25</v>
      </c>
      <c r="L49" s="44">
        <v>1</v>
      </c>
      <c r="M49" s="44">
        <v>0.95</v>
      </c>
      <c r="N49" s="44">
        <v>0.85</v>
      </c>
      <c r="O49" s="44">
        <f>IF(ISERROR(FIND("M",Rework!$N50))=TRUE,0.95,1)</f>
        <v>0.95</v>
      </c>
      <c r="P49" s="44">
        <v>1</v>
      </c>
      <c r="Q49" s="39">
        <f t="shared" si="0"/>
        <v>0</v>
      </c>
      <c r="R49" s="39">
        <f t="shared" si="1"/>
        <v>0</v>
      </c>
      <c r="S49" s="39">
        <f t="shared" si="2"/>
        <v>0</v>
      </c>
      <c r="T49" s="39">
        <f t="shared" si="3"/>
        <v>0</v>
      </c>
      <c r="U49" s="39">
        <f t="shared" si="4"/>
        <v>0</v>
      </c>
      <c r="V49" s="39">
        <f t="shared" si="5"/>
        <v>0</v>
      </c>
      <c r="W49" s="39">
        <f t="shared" si="6"/>
        <v>0</v>
      </c>
      <c r="X49" s="39">
        <f t="shared" si="7"/>
        <v>0</v>
      </c>
      <c r="Y49" s="39">
        <f t="shared" si="8"/>
        <v>36</v>
      </c>
      <c r="Z49" s="50">
        <f t="shared" si="9"/>
        <v>0</v>
      </c>
      <c r="AA49" s="32">
        <f t="shared" si="10"/>
        <v>2</v>
      </c>
      <c r="AB49" s="45">
        <f t="shared" si="11"/>
        <v>8</v>
      </c>
      <c r="AC49" s="31"/>
    </row>
    <row r="50" spans="1:29" ht="13.5" customHeight="1">
      <c r="A50" s="47" t="e">
        <f>'Conveyor List'!#REF!</f>
        <v>#REF!</v>
      </c>
      <c r="B50" s="40">
        <f>IF(AND(Rework!$K51="",Rework!$L51=""),0,MAX(MAX(LEFT(Rework!$K51,IF(ISERROR(FIND("/",Rework!$K51))=TRUE,LEN(Rework!$K51),FIND("/",Rework!$K51)-2)),TRIM(RIGHT(Rework!$K51,LEN(Rework!$K51)-IF(ISERROR(FIND("/",Rework!$K51))=TRUE,0,FIND("/",Rework!$K51))))),MAX(LEFT(Rework!$L51,IF(ISERROR(FIND("/",Rework!$L51))=TRUE,LEN(Rework!$L51),FIND("/",Rework!$L51)-2)),TRIM(RIGHT(Rework!$L51,LEN(Rework!$L51)-IF(ISERROR(FIND("/",Rework!$L51))=TRUE,0,FIND("/",Rework!$L51)))))))</f>
        <v>0</v>
      </c>
      <c r="C50" s="41">
        <f>IF(AND(Rework!$F51="",Rework!$G51=""),0,Rework!$F51+Rework!$G51/12)</f>
        <v>0</v>
      </c>
      <c r="D50" s="41">
        <f>IF(AND(Rework!F51="",Rework!G51=""),0,IF(ISERROR(FIND("Slave",Rework!C51)) =FALSE,Rework!F52+Rework!G52/12,0))</f>
        <v>0</v>
      </c>
      <c r="E50" s="42">
        <f>IF(Rework!$E51="",0,Rework!$E51)</f>
        <v>0</v>
      </c>
      <c r="F50" s="43">
        <f>IF(Rework!$H51="",0,MIN(LEFT(Rework!$H51,IF(ISERROR(FIND("/",Rework!$H51))=TRUE,LEN(Rework!$H51),FIND("/",Rework!$H51)-3)),IF(ISERROR(FIND("/",Rework!$H51))=TRUE,Rework!$H51,TRIM(LEFT(RIGHT(Rework!$H51, LEN(Rework!$H51)-FIND("/",Rework!$H51)),LEN(RIGHT(Rework!$H51, LEN(Rework!$H51)-FIND("/",Rework!$H51)))-1)))))</f>
        <v>0</v>
      </c>
      <c r="G50" s="43">
        <f>IF(Rework!$I51="",0,MAX(LEFT(Rework!$I51,IF(ISERROR(FIND("/",Rework!$I51))=TRUE,LEN(Rework!$I51),FIND("/",Rework!$I51)-3)),IF(ISERROR(FIND("/",Rework!$I51))=TRUE,Rework!$I51,TRIM(LEFT(RIGHT(Rework!$I51, LEN(Rework!$I51)-FIND("/",Rework!$I51)),LEN(RIGHT(Rework!$I51, LEN(Rework!$I51)-FIND("/",Rework!$I51)))-1)))))</f>
        <v>0</v>
      </c>
      <c r="H50" s="41">
        <f>IF(Rework!W51&gt;0,IF(Rework!W51&gt;1,2,1),0)</f>
        <v>0</v>
      </c>
      <c r="I50" s="43">
        <f>IF(Rework!X51="",IF(Rework!$E51=61.5,2400,1800),Rework!X51)</f>
        <v>1800</v>
      </c>
      <c r="J50" s="41">
        <v>30</v>
      </c>
      <c r="K50" s="44">
        <f>IF(ISERROR(FIND("Belt",Rework!C51))=FALSE,0.3,IF(ISERROR(FIND("Roller",Rework!C51))=FALSE,0.05,0.25))</f>
        <v>0.25</v>
      </c>
      <c r="L50" s="44">
        <v>1</v>
      </c>
      <c r="M50" s="44">
        <v>0.95</v>
      </c>
      <c r="N50" s="44">
        <v>0.85</v>
      </c>
      <c r="O50" s="44">
        <f>IF(ISERROR(FIND("M",Rework!$N51))=TRUE,0.95,1)</f>
        <v>0.95</v>
      </c>
      <c r="P50" s="44">
        <v>1</v>
      </c>
      <c r="Q50" s="39">
        <f t="shared" si="0"/>
        <v>0</v>
      </c>
      <c r="R50" s="39">
        <f t="shared" si="1"/>
        <v>0</v>
      </c>
      <c r="S50" s="39">
        <f t="shared" si="2"/>
        <v>0</v>
      </c>
      <c r="T50" s="39">
        <f t="shared" si="3"/>
        <v>0</v>
      </c>
      <c r="U50" s="39">
        <f t="shared" si="4"/>
        <v>0</v>
      </c>
      <c r="V50" s="39">
        <f t="shared" si="5"/>
        <v>0</v>
      </c>
      <c r="W50" s="39">
        <f t="shared" si="6"/>
        <v>0</v>
      </c>
      <c r="X50" s="39">
        <f t="shared" si="7"/>
        <v>0</v>
      </c>
      <c r="Y50" s="39">
        <f t="shared" si="8"/>
        <v>36</v>
      </c>
      <c r="Z50" s="50">
        <f t="shared" si="9"/>
        <v>0</v>
      </c>
      <c r="AA50" s="32">
        <f t="shared" si="10"/>
        <v>2</v>
      </c>
      <c r="AB50" s="45">
        <f t="shared" si="11"/>
        <v>8</v>
      </c>
      <c r="AC50" s="31"/>
    </row>
    <row r="51" spans="1:29" ht="13.5" customHeight="1">
      <c r="A51" s="47" t="e">
        <f>'Conveyor List'!#REF!</f>
        <v>#REF!</v>
      </c>
      <c r="B51" s="40">
        <f>IF(AND(Rework!$K52="",Rework!$L52=""),0,MAX(MAX(LEFT(Rework!$K52,IF(ISERROR(FIND("/",Rework!$K52))=TRUE,LEN(Rework!$K52),FIND("/",Rework!$K52)-2)),TRIM(RIGHT(Rework!$K52,LEN(Rework!$K52)-IF(ISERROR(FIND("/",Rework!$K52))=TRUE,0,FIND("/",Rework!$K52))))),MAX(LEFT(Rework!$L52,IF(ISERROR(FIND("/",Rework!$L52))=TRUE,LEN(Rework!$L52),FIND("/",Rework!$L52)-2)),TRIM(RIGHT(Rework!$L52,LEN(Rework!$L52)-IF(ISERROR(FIND("/",Rework!$L52))=TRUE,0,FIND("/",Rework!$L52)))))))</f>
        <v>0</v>
      </c>
      <c r="C51" s="41">
        <f>IF(AND(Rework!$F52="",Rework!$G52=""),0,Rework!$F52+Rework!$G52/12)</f>
        <v>0</v>
      </c>
      <c r="D51" s="41">
        <f>IF(AND(Rework!F52="",Rework!G52=""),0,IF(ISERROR(FIND("Slave",Rework!C52)) =FALSE,Rework!F53+Rework!G53/12,0))</f>
        <v>0</v>
      </c>
      <c r="E51" s="42">
        <f>IF(Rework!$E52="",0,Rework!$E52)</f>
        <v>0</v>
      </c>
      <c r="F51" s="43">
        <f>IF(Rework!$H52="",0,MIN(LEFT(Rework!$H52,IF(ISERROR(FIND("/",Rework!$H52))=TRUE,LEN(Rework!$H52),FIND("/",Rework!$H52)-3)),IF(ISERROR(FIND("/",Rework!$H52))=TRUE,Rework!$H52,TRIM(LEFT(RIGHT(Rework!$H52, LEN(Rework!$H52)-FIND("/",Rework!$H52)),LEN(RIGHT(Rework!$H52, LEN(Rework!$H52)-FIND("/",Rework!$H52)))-1)))))</f>
        <v>0</v>
      </c>
      <c r="G51" s="43">
        <f>IF(Rework!$I52="",0,MAX(LEFT(Rework!$I52,IF(ISERROR(FIND("/",Rework!$I52))=TRUE,LEN(Rework!$I52),FIND("/",Rework!$I52)-3)),IF(ISERROR(FIND("/",Rework!$I52))=TRUE,Rework!$I52,TRIM(LEFT(RIGHT(Rework!$I52, LEN(Rework!$I52)-FIND("/",Rework!$I52)),LEN(RIGHT(Rework!$I52, LEN(Rework!$I52)-FIND("/",Rework!$I52)))-1)))))</f>
        <v>0</v>
      </c>
      <c r="H51" s="41">
        <f>IF(Rework!W52&gt;0,IF(Rework!W52&gt;1,2,1),0)</f>
        <v>0</v>
      </c>
      <c r="I51" s="43">
        <f>IF(Rework!X52="",IF(Rework!$E52=61.5,2400,1800),Rework!X52)</f>
        <v>1800</v>
      </c>
      <c r="J51" s="41">
        <v>30</v>
      </c>
      <c r="K51" s="44">
        <f>IF(ISERROR(FIND("Belt",Rework!C52))=FALSE,0.3,IF(ISERROR(FIND("Roller",Rework!C52))=FALSE,0.05,0.25))</f>
        <v>0.25</v>
      </c>
      <c r="L51" s="44">
        <v>1</v>
      </c>
      <c r="M51" s="44">
        <v>0.95</v>
      </c>
      <c r="N51" s="44">
        <v>0.85</v>
      </c>
      <c r="O51" s="44">
        <f>IF(ISERROR(FIND("M",Rework!$N52))=TRUE,0.95,1)</f>
        <v>0.95</v>
      </c>
      <c r="P51" s="44">
        <v>1</v>
      </c>
      <c r="Q51" s="39">
        <f t="shared" si="0"/>
        <v>0</v>
      </c>
      <c r="R51" s="39">
        <f t="shared" si="1"/>
        <v>0</v>
      </c>
      <c r="S51" s="39">
        <f t="shared" si="2"/>
        <v>0</v>
      </c>
      <c r="T51" s="39">
        <f t="shared" si="3"/>
        <v>0</v>
      </c>
      <c r="U51" s="39">
        <f t="shared" si="4"/>
        <v>0</v>
      </c>
      <c r="V51" s="39">
        <f t="shared" si="5"/>
        <v>0</v>
      </c>
      <c r="W51" s="39">
        <f t="shared" si="6"/>
        <v>0</v>
      </c>
      <c r="X51" s="39">
        <f t="shared" si="7"/>
        <v>0</v>
      </c>
      <c r="Y51" s="39">
        <f t="shared" si="8"/>
        <v>36</v>
      </c>
      <c r="Z51" s="50">
        <f t="shared" si="9"/>
        <v>0</v>
      </c>
      <c r="AA51" s="32">
        <f t="shared" si="10"/>
        <v>2</v>
      </c>
      <c r="AB51" s="45">
        <f t="shared" si="11"/>
        <v>8</v>
      </c>
      <c r="AC51" s="31"/>
    </row>
    <row r="52" spans="1:29" ht="13.5" customHeight="1">
      <c r="A52" s="47" t="e">
        <f>'Conveyor List'!#REF!</f>
        <v>#REF!</v>
      </c>
      <c r="B52" s="40">
        <f>IF(AND(Rework!$K53="",Rework!$L53=""),0,MAX(MAX(LEFT(Rework!$K53,IF(ISERROR(FIND("/",Rework!$K53))=TRUE,LEN(Rework!$K53),FIND("/",Rework!$K53)-2)),TRIM(RIGHT(Rework!$K53,LEN(Rework!$K53)-IF(ISERROR(FIND("/",Rework!$K53))=TRUE,0,FIND("/",Rework!$K53))))),MAX(LEFT(Rework!$L53,IF(ISERROR(FIND("/",Rework!$L53))=TRUE,LEN(Rework!$L53),FIND("/",Rework!$L53)-2)),TRIM(RIGHT(Rework!$L53,LEN(Rework!$L53)-IF(ISERROR(FIND("/",Rework!$L53))=TRUE,0,FIND("/",Rework!$L53)))))))</f>
        <v>0</v>
      </c>
      <c r="C52" s="41">
        <f>IF(AND(Rework!$F53="",Rework!$G53=""),0,Rework!$F53+Rework!$G53/12)</f>
        <v>0</v>
      </c>
      <c r="D52" s="41">
        <f>IF(AND(Rework!F53="",Rework!G53=""),0,IF(ISERROR(FIND("Slave",Rework!C53)) =FALSE,Rework!F54+Rework!G54/12,0))</f>
        <v>0</v>
      </c>
      <c r="E52" s="42">
        <f>IF(Rework!$E53="",0,Rework!$E53)</f>
        <v>0</v>
      </c>
      <c r="F52" s="43">
        <f>IF(Rework!$H53="",0,MIN(LEFT(Rework!$H53,IF(ISERROR(FIND("/",Rework!$H53))=TRUE,LEN(Rework!$H53),FIND("/",Rework!$H53)-3)),IF(ISERROR(FIND("/",Rework!$H53))=TRUE,Rework!$H53,TRIM(LEFT(RIGHT(Rework!$H53, LEN(Rework!$H53)-FIND("/",Rework!$H53)),LEN(RIGHT(Rework!$H53, LEN(Rework!$H53)-FIND("/",Rework!$H53)))-1)))))</f>
        <v>0</v>
      </c>
      <c r="G52" s="43">
        <f>IF(Rework!$I53="",0,MAX(LEFT(Rework!$I53,IF(ISERROR(FIND("/",Rework!$I53))=TRUE,LEN(Rework!$I53),FIND("/",Rework!$I53)-3)),IF(ISERROR(FIND("/",Rework!$I53))=TRUE,Rework!$I53,TRIM(LEFT(RIGHT(Rework!$I53, LEN(Rework!$I53)-FIND("/",Rework!$I53)),LEN(RIGHT(Rework!$I53, LEN(Rework!$I53)-FIND("/",Rework!$I53)))-1)))))</f>
        <v>0</v>
      </c>
      <c r="H52" s="41">
        <f>IF(Rework!W53&gt;0,IF(Rework!W53&gt;1,2,1),0)</f>
        <v>0</v>
      </c>
      <c r="I52" s="43">
        <f>IF(Rework!X53="",IF(Rework!$E53=61.5,2400,1800),Rework!X53)</f>
        <v>1800</v>
      </c>
      <c r="J52" s="41">
        <v>30</v>
      </c>
      <c r="K52" s="44">
        <f>IF(ISERROR(FIND("Belt",Rework!C53))=FALSE,0.3,IF(ISERROR(FIND("Roller",Rework!C53))=FALSE,0.05,0.25))</f>
        <v>0.25</v>
      </c>
      <c r="L52" s="44">
        <v>1</v>
      </c>
      <c r="M52" s="44">
        <v>0.95</v>
      </c>
      <c r="N52" s="44">
        <v>0.85</v>
      </c>
      <c r="O52" s="44">
        <f>IF(ISERROR(FIND("M",Rework!$N53))=TRUE,0.95,1)</f>
        <v>0.95</v>
      </c>
      <c r="P52" s="44">
        <v>1</v>
      </c>
      <c r="Q52" s="39">
        <f t="shared" si="0"/>
        <v>0</v>
      </c>
      <c r="R52" s="39">
        <f t="shared" si="1"/>
        <v>0</v>
      </c>
      <c r="S52" s="39">
        <f t="shared" si="2"/>
        <v>0</v>
      </c>
      <c r="T52" s="39">
        <f t="shared" si="3"/>
        <v>0</v>
      </c>
      <c r="U52" s="39">
        <f t="shared" si="4"/>
        <v>0</v>
      </c>
      <c r="V52" s="39">
        <f t="shared" si="5"/>
        <v>0</v>
      </c>
      <c r="W52" s="39">
        <f t="shared" si="6"/>
        <v>0</v>
      </c>
      <c r="X52" s="39">
        <f t="shared" si="7"/>
        <v>0</v>
      </c>
      <c r="Y52" s="39">
        <f t="shared" si="8"/>
        <v>36</v>
      </c>
      <c r="Z52" s="50">
        <f t="shared" si="9"/>
        <v>0</v>
      </c>
      <c r="AA52" s="32">
        <f t="shared" si="10"/>
        <v>2</v>
      </c>
      <c r="AB52" s="45">
        <f t="shared" si="11"/>
        <v>8</v>
      </c>
      <c r="AC52" s="31"/>
    </row>
    <row r="53" spans="1:29" ht="13.5" customHeight="1">
      <c r="A53" s="47" t="e">
        <f>'Conveyor List'!#REF!</f>
        <v>#REF!</v>
      </c>
      <c r="B53" s="40">
        <f>IF(AND(Rework!$K54="",Rework!$L54=""),0,MAX(MAX(LEFT(Rework!$K54,IF(ISERROR(FIND("/",Rework!$K54))=TRUE,LEN(Rework!$K54),FIND("/",Rework!$K54)-2)),TRIM(RIGHT(Rework!$K54,LEN(Rework!$K54)-IF(ISERROR(FIND("/",Rework!$K54))=TRUE,0,FIND("/",Rework!$K54))))),MAX(LEFT(Rework!$L54,IF(ISERROR(FIND("/",Rework!$L54))=TRUE,LEN(Rework!$L54),FIND("/",Rework!$L54)-2)),TRIM(RIGHT(Rework!$L54,LEN(Rework!$L54)-IF(ISERROR(FIND("/",Rework!$L54))=TRUE,0,FIND("/",Rework!$L54)))))))</f>
        <v>0</v>
      </c>
      <c r="C53" s="41">
        <f>IF(AND(Rework!$F54="",Rework!$G54=""),0,Rework!$F54+Rework!$G54/12)</f>
        <v>0</v>
      </c>
      <c r="D53" s="41">
        <f>IF(AND(Rework!F54="",Rework!G54=""),0,IF(ISERROR(FIND("Slave",Rework!C54)) =FALSE,Rework!F55+Rework!G55/12,0))</f>
        <v>0</v>
      </c>
      <c r="E53" s="42">
        <f>IF(Rework!$E54="",0,Rework!$E54)</f>
        <v>0</v>
      </c>
      <c r="F53" s="43">
        <f>IF(Rework!$H54="",0,MIN(LEFT(Rework!$H54,IF(ISERROR(FIND("/",Rework!$H54))=TRUE,LEN(Rework!$H54),FIND("/",Rework!$H54)-3)),IF(ISERROR(FIND("/",Rework!$H54))=TRUE,Rework!$H54,TRIM(LEFT(RIGHT(Rework!$H54, LEN(Rework!$H54)-FIND("/",Rework!$H54)),LEN(RIGHT(Rework!$H54, LEN(Rework!$H54)-FIND("/",Rework!$H54)))-1)))))</f>
        <v>0</v>
      </c>
      <c r="G53" s="43">
        <f>IF(Rework!$I54="",0,MAX(LEFT(Rework!$I54,IF(ISERROR(FIND("/",Rework!$I54))=TRUE,LEN(Rework!$I54),FIND("/",Rework!$I54)-3)),IF(ISERROR(FIND("/",Rework!$I54))=TRUE,Rework!$I54,TRIM(LEFT(RIGHT(Rework!$I54, LEN(Rework!$I54)-FIND("/",Rework!$I54)),LEN(RIGHT(Rework!$I54, LEN(Rework!$I54)-FIND("/",Rework!$I54)))-1)))))</f>
        <v>0</v>
      </c>
      <c r="H53" s="41">
        <f>IF(Rework!W54&gt;0,IF(Rework!W54&gt;1,2,1),0)</f>
        <v>0</v>
      </c>
      <c r="I53" s="43">
        <f>IF(Rework!X54="",IF(Rework!$E54=61.5,2400,1800),Rework!X54)</f>
        <v>1800</v>
      </c>
      <c r="J53" s="41">
        <v>30</v>
      </c>
      <c r="K53" s="44">
        <f>IF(ISERROR(FIND("Belt",Rework!C54))=FALSE,0.3,IF(ISERROR(FIND("Roller",Rework!C54))=FALSE,0.05,0.25))</f>
        <v>0.25</v>
      </c>
      <c r="L53" s="44">
        <v>1</v>
      </c>
      <c r="M53" s="44">
        <v>0.95</v>
      </c>
      <c r="N53" s="44">
        <v>0.85</v>
      </c>
      <c r="O53" s="44">
        <f>IF(ISERROR(FIND("M",Rework!$N54))=TRUE,0.95,1)</f>
        <v>0.95</v>
      </c>
      <c r="P53" s="44">
        <v>1</v>
      </c>
      <c r="Q53" s="39">
        <f t="shared" si="0"/>
        <v>0</v>
      </c>
      <c r="R53" s="39">
        <f t="shared" si="1"/>
        <v>0</v>
      </c>
      <c r="S53" s="39">
        <f t="shared" si="2"/>
        <v>0</v>
      </c>
      <c r="T53" s="39">
        <f t="shared" si="3"/>
        <v>0</v>
      </c>
      <c r="U53" s="39">
        <f t="shared" si="4"/>
        <v>0</v>
      </c>
      <c r="V53" s="39">
        <f t="shared" si="5"/>
        <v>0</v>
      </c>
      <c r="W53" s="39">
        <f t="shared" si="6"/>
        <v>0</v>
      </c>
      <c r="X53" s="39">
        <f t="shared" si="7"/>
        <v>0</v>
      </c>
      <c r="Y53" s="39">
        <f t="shared" si="8"/>
        <v>36</v>
      </c>
      <c r="Z53" s="50">
        <f t="shared" si="9"/>
        <v>0</v>
      </c>
      <c r="AA53" s="32">
        <f t="shared" si="10"/>
        <v>2</v>
      </c>
      <c r="AB53" s="45">
        <f t="shared" si="11"/>
        <v>8</v>
      </c>
      <c r="AC53" s="31"/>
    </row>
    <row r="54" spans="1:29" ht="13.5" customHeight="1">
      <c r="A54" s="47" t="e">
        <f>'Conveyor List'!#REF!</f>
        <v>#REF!</v>
      </c>
      <c r="B54" s="40">
        <f>IF(AND(Rework!$K55="",Rework!$L55=""),0,MAX(MAX(LEFT(Rework!$K55,IF(ISERROR(FIND("/",Rework!$K55))=TRUE,LEN(Rework!$K55),FIND("/",Rework!$K55)-2)),TRIM(RIGHT(Rework!$K55,LEN(Rework!$K55)-IF(ISERROR(FIND("/",Rework!$K55))=TRUE,0,FIND("/",Rework!$K55))))),MAX(LEFT(Rework!$L55,IF(ISERROR(FIND("/",Rework!$L55))=TRUE,LEN(Rework!$L55),FIND("/",Rework!$L55)-2)),TRIM(RIGHT(Rework!$L55,LEN(Rework!$L55)-IF(ISERROR(FIND("/",Rework!$L55))=TRUE,0,FIND("/",Rework!$L55)))))))</f>
        <v>0</v>
      </c>
      <c r="C54" s="41">
        <f>IF(AND(Rework!$F55="",Rework!$G55=""),0,Rework!$F55+Rework!$G55/12)</f>
        <v>0</v>
      </c>
      <c r="D54" s="41">
        <f>IF(AND(Rework!F55="",Rework!G55=""),0,IF(ISERROR(FIND("Slave",Rework!C55)) =FALSE,Rework!F56+Rework!G56/12,0))</f>
        <v>0</v>
      </c>
      <c r="E54" s="42">
        <f>IF(Rework!$E55="",0,Rework!$E55)</f>
        <v>0</v>
      </c>
      <c r="F54" s="43">
        <f>IF(Rework!$H55="",0,MIN(LEFT(Rework!$H55,IF(ISERROR(FIND("/",Rework!$H55))=TRUE,LEN(Rework!$H55),FIND("/",Rework!$H55)-3)),IF(ISERROR(FIND("/",Rework!$H55))=TRUE,Rework!$H55,TRIM(LEFT(RIGHT(Rework!$H55, LEN(Rework!$H55)-FIND("/",Rework!$H55)),LEN(RIGHT(Rework!$H55, LEN(Rework!$H55)-FIND("/",Rework!$H55)))-1)))))</f>
        <v>0</v>
      </c>
      <c r="G54" s="43">
        <f>IF(Rework!$I55="",0,MAX(LEFT(Rework!$I55,IF(ISERROR(FIND("/",Rework!$I55))=TRUE,LEN(Rework!$I55),FIND("/",Rework!$I55)-3)),IF(ISERROR(FIND("/",Rework!$I55))=TRUE,Rework!$I55,TRIM(LEFT(RIGHT(Rework!$I55, LEN(Rework!$I55)-FIND("/",Rework!$I55)),LEN(RIGHT(Rework!$I55, LEN(Rework!$I55)-FIND("/",Rework!$I55)))-1)))))</f>
        <v>0</v>
      </c>
      <c r="H54" s="41">
        <f>IF(Rework!W55&gt;0,IF(Rework!W55&gt;1,2,1),0)</f>
        <v>0</v>
      </c>
      <c r="I54" s="43">
        <f>IF(Rework!X55="",IF(Rework!$E55=61.5,2400,1800),Rework!X55)</f>
        <v>1800</v>
      </c>
      <c r="J54" s="41">
        <v>30</v>
      </c>
      <c r="K54" s="44">
        <f>IF(ISERROR(FIND("Belt",Rework!C55))=FALSE,0.3,IF(ISERROR(FIND("Roller",Rework!C55))=FALSE,0.05,0.25))</f>
        <v>0.25</v>
      </c>
      <c r="L54" s="44">
        <v>1</v>
      </c>
      <c r="M54" s="44">
        <v>0.95</v>
      </c>
      <c r="N54" s="44">
        <v>0.85</v>
      </c>
      <c r="O54" s="44">
        <f>IF(ISERROR(FIND("M",Rework!$N55))=TRUE,0.95,1)</f>
        <v>0.95</v>
      </c>
      <c r="P54" s="44">
        <v>1</v>
      </c>
      <c r="Q54" s="39">
        <f t="shared" si="0"/>
        <v>0</v>
      </c>
      <c r="R54" s="39">
        <f t="shared" si="1"/>
        <v>0</v>
      </c>
      <c r="S54" s="39">
        <f t="shared" si="2"/>
        <v>0</v>
      </c>
      <c r="T54" s="39">
        <f t="shared" si="3"/>
        <v>0</v>
      </c>
      <c r="U54" s="39">
        <f t="shared" si="4"/>
        <v>0</v>
      </c>
      <c r="V54" s="39">
        <f t="shared" si="5"/>
        <v>0</v>
      </c>
      <c r="W54" s="39">
        <f t="shared" si="6"/>
        <v>0</v>
      </c>
      <c r="X54" s="39">
        <f t="shared" si="7"/>
        <v>0</v>
      </c>
      <c r="Y54" s="39">
        <f t="shared" si="8"/>
        <v>36</v>
      </c>
      <c r="Z54" s="50">
        <f t="shared" si="9"/>
        <v>0</v>
      </c>
      <c r="AA54" s="32">
        <f t="shared" si="10"/>
        <v>2</v>
      </c>
      <c r="AB54" s="45">
        <f t="shared" si="11"/>
        <v>8</v>
      </c>
      <c r="AC54" s="31"/>
    </row>
    <row r="55" spans="1:29" ht="13.5" customHeight="1">
      <c r="A55" s="47" t="e">
        <f>'Conveyor List'!#REF!</f>
        <v>#REF!</v>
      </c>
      <c r="B55" s="40">
        <f>IF(AND(Rework!$K56="",Rework!$L56=""),0,MAX(MAX(LEFT(Rework!$K56,IF(ISERROR(FIND("/",Rework!$K56))=TRUE,LEN(Rework!$K56),FIND("/",Rework!$K56)-2)),TRIM(RIGHT(Rework!$K56,LEN(Rework!$K56)-IF(ISERROR(FIND("/",Rework!$K56))=TRUE,0,FIND("/",Rework!$K56))))),MAX(LEFT(Rework!$L56,IF(ISERROR(FIND("/",Rework!$L56))=TRUE,LEN(Rework!$L56),FIND("/",Rework!$L56)-2)),TRIM(RIGHT(Rework!$L56,LEN(Rework!$L56)-IF(ISERROR(FIND("/",Rework!$L56))=TRUE,0,FIND("/",Rework!$L56)))))))</f>
        <v>0</v>
      </c>
      <c r="C55" s="41">
        <f>IF(AND(Rework!$F56="",Rework!$G56=""),0,Rework!$F56+Rework!$G56/12)</f>
        <v>0</v>
      </c>
      <c r="D55" s="41">
        <f>IF(AND(Rework!F56="",Rework!G56=""),0,IF(ISERROR(FIND("Slave",Rework!C56)) =FALSE,Rework!F57+Rework!G57/12,0))</f>
        <v>0</v>
      </c>
      <c r="E55" s="42">
        <f>IF(Rework!$E56="",0,Rework!$E56)</f>
        <v>0</v>
      </c>
      <c r="F55" s="43">
        <f>IF(Rework!$H56="",0,MIN(LEFT(Rework!$H56,IF(ISERROR(FIND("/",Rework!$H56))=TRUE,LEN(Rework!$H56),FIND("/",Rework!$H56)-3)),IF(ISERROR(FIND("/",Rework!$H56))=TRUE,Rework!$H56,TRIM(LEFT(RIGHT(Rework!$H56, LEN(Rework!$H56)-FIND("/",Rework!$H56)),LEN(RIGHT(Rework!$H56, LEN(Rework!$H56)-FIND("/",Rework!$H56)))-1)))))</f>
        <v>0</v>
      </c>
      <c r="G55" s="43">
        <f>IF(Rework!$I56="",0,MAX(LEFT(Rework!$I56,IF(ISERROR(FIND("/",Rework!$I56))=TRUE,LEN(Rework!$I56),FIND("/",Rework!$I56)-3)),IF(ISERROR(FIND("/",Rework!$I56))=TRUE,Rework!$I56,TRIM(LEFT(RIGHT(Rework!$I56, LEN(Rework!$I56)-FIND("/",Rework!$I56)),LEN(RIGHT(Rework!$I56, LEN(Rework!$I56)-FIND("/",Rework!$I56)))-1)))))</f>
        <v>0</v>
      </c>
      <c r="H55" s="41">
        <f>IF(Rework!W56&gt;0,IF(Rework!W56&gt;1,2,1),0)</f>
        <v>0</v>
      </c>
      <c r="I55" s="43">
        <f>IF(Rework!X56="",IF(Rework!$E56=61.5,2400,1800),Rework!X56)</f>
        <v>1800</v>
      </c>
      <c r="J55" s="41">
        <v>30</v>
      </c>
      <c r="K55" s="44">
        <f>IF(ISERROR(FIND("Belt",Rework!C56))=FALSE,0.3,IF(ISERROR(FIND("Roller",Rework!C56))=FALSE,0.05,0.25))</f>
        <v>0.25</v>
      </c>
      <c r="L55" s="44">
        <v>1</v>
      </c>
      <c r="M55" s="44">
        <v>0.95</v>
      </c>
      <c r="N55" s="44">
        <v>0.85</v>
      </c>
      <c r="O55" s="44">
        <f>IF(ISERROR(FIND("M",Rework!$N56))=TRUE,0.95,1)</f>
        <v>0.95</v>
      </c>
      <c r="P55" s="44">
        <v>1</v>
      </c>
      <c r="Q55" s="39">
        <f t="shared" si="0"/>
        <v>0</v>
      </c>
      <c r="R55" s="39">
        <f t="shared" si="1"/>
        <v>0</v>
      </c>
      <c r="S55" s="39">
        <f t="shared" si="2"/>
        <v>0</v>
      </c>
      <c r="T55" s="39">
        <f t="shared" si="3"/>
        <v>0</v>
      </c>
      <c r="U55" s="39">
        <f t="shared" si="4"/>
        <v>0</v>
      </c>
      <c r="V55" s="39">
        <f t="shared" si="5"/>
        <v>0</v>
      </c>
      <c r="W55" s="39">
        <f t="shared" si="6"/>
        <v>0</v>
      </c>
      <c r="X55" s="39">
        <f t="shared" si="7"/>
        <v>0</v>
      </c>
      <c r="Y55" s="39">
        <f t="shared" si="8"/>
        <v>36</v>
      </c>
      <c r="Z55" s="50">
        <f t="shared" si="9"/>
        <v>0</v>
      </c>
      <c r="AA55" s="32">
        <f t="shared" si="10"/>
        <v>2</v>
      </c>
      <c r="AB55" s="45">
        <f t="shared" si="11"/>
        <v>8</v>
      </c>
      <c r="AC55" s="31"/>
    </row>
    <row r="56" spans="1:29" ht="13.5" customHeight="1">
      <c r="A56" s="47" t="e">
        <f>'Conveyor List'!#REF!</f>
        <v>#REF!</v>
      </c>
      <c r="B56" s="40">
        <f>IF(AND(Rework!$K57="",Rework!$L57=""),0,MAX(MAX(LEFT(Rework!$K57,IF(ISERROR(FIND("/",Rework!$K57))=TRUE,LEN(Rework!$K57),FIND("/",Rework!$K57)-2)),TRIM(RIGHT(Rework!$K57,LEN(Rework!$K57)-IF(ISERROR(FIND("/",Rework!$K57))=TRUE,0,FIND("/",Rework!$K57))))),MAX(LEFT(Rework!$L57,IF(ISERROR(FIND("/",Rework!$L57))=TRUE,LEN(Rework!$L57),FIND("/",Rework!$L57)-2)),TRIM(RIGHT(Rework!$L57,LEN(Rework!$L57)-IF(ISERROR(FIND("/",Rework!$L57))=TRUE,0,FIND("/",Rework!$L57)))))))</f>
        <v>0</v>
      </c>
      <c r="C56" s="41">
        <f>IF(AND(Rework!$F57="",Rework!$G57=""),0,Rework!$F57+Rework!$G57/12)</f>
        <v>0</v>
      </c>
      <c r="D56" s="41">
        <f>IF(AND(Rework!F57="",Rework!G57=""),0,IF(ISERROR(FIND("Slave",Rework!C57)) =FALSE,Rework!F58+Rework!G58/12,0))</f>
        <v>0</v>
      </c>
      <c r="E56" s="42">
        <f>IF(Rework!$E57="",0,Rework!$E57)</f>
        <v>0</v>
      </c>
      <c r="F56" s="43">
        <f>IF(Rework!$H57="",0,MIN(LEFT(Rework!$H57,IF(ISERROR(FIND("/",Rework!$H57))=TRUE,LEN(Rework!$H57),FIND("/",Rework!$H57)-3)),IF(ISERROR(FIND("/",Rework!$H57))=TRUE,Rework!$H57,TRIM(LEFT(RIGHT(Rework!$H57, LEN(Rework!$H57)-FIND("/",Rework!$H57)),LEN(RIGHT(Rework!$H57, LEN(Rework!$H57)-FIND("/",Rework!$H57)))-1)))))</f>
        <v>0</v>
      </c>
      <c r="G56" s="43">
        <f>IF(Rework!$I57="",0,MAX(LEFT(Rework!$I57,IF(ISERROR(FIND("/",Rework!$I57))=TRUE,LEN(Rework!$I57),FIND("/",Rework!$I57)-3)),IF(ISERROR(FIND("/",Rework!$I57))=TRUE,Rework!$I57,TRIM(LEFT(RIGHT(Rework!$I57, LEN(Rework!$I57)-FIND("/",Rework!$I57)),LEN(RIGHT(Rework!$I57, LEN(Rework!$I57)-FIND("/",Rework!$I57)))-1)))))</f>
        <v>0</v>
      </c>
      <c r="H56" s="41">
        <f>IF(Rework!W57&gt;0,IF(Rework!W57&gt;1,2,1),0)</f>
        <v>0</v>
      </c>
      <c r="I56" s="43">
        <f>IF(Rework!X57="",IF(Rework!$E57=61.5,2400,1800),Rework!X57)</f>
        <v>1800</v>
      </c>
      <c r="J56" s="41">
        <v>30</v>
      </c>
      <c r="K56" s="44">
        <f>IF(ISERROR(FIND("Belt",Rework!C57))=FALSE,0.3,IF(ISERROR(FIND("Roller",Rework!C57))=FALSE,0.05,0.25))</f>
        <v>0.25</v>
      </c>
      <c r="L56" s="44">
        <v>1</v>
      </c>
      <c r="M56" s="44">
        <v>0.95</v>
      </c>
      <c r="N56" s="44">
        <v>0.85</v>
      </c>
      <c r="O56" s="44">
        <f>IF(ISERROR(FIND("M",Rework!$N57))=TRUE,0.95,1)</f>
        <v>0.95</v>
      </c>
      <c r="P56" s="44">
        <v>1</v>
      </c>
      <c r="Q56" s="39">
        <f t="shared" si="0"/>
        <v>0</v>
      </c>
      <c r="R56" s="39">
        <f t="shared" si="1"/>
        <v>0</v>
      </c>
      <c r="S56" s="39">
        <f t="shared" si="2"/>
        <v>0</v>
      </c>
      <c r="T56" s="39">
        <f t="shared" si="3"/>
        <v>0</v>
      </c>
      <c r="U56" s="39">
        <f t="shared" si="4"/>
        <v>0</v>
      </c>
      <c r="V56" s="39">
        <f t="shared" si="5"/>
        <v>0</v>
      </c>
      <c r="W56" s="39">
        <f t="shared" si="6"/>
        <v>0</v>
      </c>
      <c r="X56" s="39">
        <f t="shared" si="7"/>
        <v>0</v>
      </c>
      <c r="Y56" s="39">
        <f t="shared" si="8"/>
        <v>36</v>
      </c>
      <c r="Z56" s="50">
        <f t="shared" si="9"/>
        <v>0</v>
      </c>
      <c r="AA56" s="32">
        <f t="shared" si="10"/>
        <v>2</v>
      </c>
      <c r="AB56" s="45">
        <f t="shared" si="11"/>
        <v>8</v>
      </c>
      <c r="AC56" s="31"/>
    </row>
    <row r="57" spans="1:29" ht="13.5" customHeight="1">
      <c r="A57" s="47" t="e">
        <f>'Conveyor List'!#REF!</f>
        <v>#REF!</v>
      </c>
      <c r="B57" s="40">
        <f>IF(AND(Rework!$K58="",Rework!$L58=""),0,MAX(MAX(LEFT(Rework!$K58,IF(ISERROR(FIND("/",Rework!$K58))=TRUE,LEN(Rework!$K58),FIND("/",Rework!$K58)-2)),TRIM(RIGHT(Rework!$K58,LEN(Rework!$K58)-IF(ISERROR(FIND("/",Rework!$K58))=TRUE,0,FIND("/",Rework!$K58))))),MAX(LEFT(Rework!$L58,IF(ISERROR(FIND("/",Rework!$L58))=TRUE,LEN(Rework!$L58),FIND("/",Rework!$L58)-2)),TRIM(RIGHT(Rework!$L58,LEN(Rework!$L58)-IF(ISERROR(FIND("/",Rework!$L58))=TRUE,0,FIND("/",Rework!$L58)))))))</f>
        <v>0</v>
      </c>
      <c r="C57" s="41">
        <f>IF(AND(Rework!$F58="",Rework!$G58=""),0,Rework!$F58+Rework!$G58/12)</f>
        <v>0</v>
      </c>
      <c r="D57" s="41">
        <f>IF(AND(Rework!F58="",Rework!G58=""),0,IF(ISERROR(FIND("Slave",Rework!C58)) =FALSE,Rework!F59+Rework!G59/12,0))</f>
        <v>0</v>
      </c>
      <c r="E57" s="42">
        <f>IF(Rework!$E58="",0,Rework!$E58)</f>
        <v>0</v>
      </c>
      <c r="F57" s="43">
        <f>IF(Rework!$H58="",0,MIN(LEFT(Rework!$H58,IF(ISERROR(FIND("/",Rework!$H58))=TRUE,LEN(Rework!$H58),FIND("/",Rework!$H58)-3)),IF(ISERROR(FIND("/",Rework!$H58))=TRUE,Rework!$H58,TRIM(LEFT(RIGHT(Rework!$H58, LEN(Rework!$H58)-FIND("/",Rework!$H58)),LEN(RIGHT(Rework!$H58, LEN(Rework!$H58)-FIND("/",Rework!$H58)))-1)))))</f>
        <v>0</v>
      </c>
      <c r="G57" s="43">
        <f>IF(Rework!$I58="",0,MAX(LEFT(Rework!$I58,IF(ISERROR(FIND("/",Rework!$I58))=TRUE,LEN(Rework!$I58),FIND("/",Rework!$I58)-3)),IF(ISERROR(FIND("/",Rework!$I58))=TRUE,Rework!$I58,TRIM(LEFT(RIGHT(Rework!$I58, LEN(Rework!$I58)-FIND("/",Rework!$I58)),LEN(RIGHT(Rework!$I58, LEN(Rework!$I58)-FIND("/",Rework!$I58)))-1)))))</f>
        <v>0</v>
      </c>
      <c r="H57" s="41">
        <f>IF(Rework!W58&gt;0,IF(Rework!W58&gt;1,2,1),0)</f>
        <v>0</v>
      </c>
      <c r="I57" s="43">
        <f>IF(Rework!X58="",IF(Rework!$E58=61.5,2400,1800),Rework!X58)</f>
        <v>1800</v>
      </c>
      <c r="J57" s="41">
        <v>30</v>
      </c>
      <c r="K57" s="44">
        <f>IF(ISERROR(FIND("Belt",Rework!C58))=FALSE,0.3,IF(ISERROR(FIND("Roller",Rework!C58))=FALSE,0.05,0.25))</f>
        <v>0.25</v>
      </c>
      <c r="L57" s="44">
        <v>1</v>
      </c>
      <c r="M57" s="44">
        <v>0.95</v>
      </c>
      <c r="N57" s="44">
        <v>0.85</v>
      </c>
      <c r="O57" s="44">
        <f>IF(ISERROR(FIND("M",Rework!$N58))=TRUE,0.95,1)</f>
        <v>0.95</v>
      </c>
      <c r="P57" s="44">
        <v>1</v>
      </c>
      <c r="Q57" s="39">
        <f t="shared" si="0"/>
        <v>0</v>
      </c>
      <c r="R57" s="39">
        <f t="shared" si="1"/>
        <v>0</v>
      </c>
      <c r="S57" s="39">
        <f t="shared" si="2"/>
        <v>0</v>
      </c>
      <c r="T57" s="39">
        <f t="shared" si="3"/>
        <v>0</v>
      </c>
      <c r="U57" s="39">
        <f t="shared" si="4"/>
        <v>0</v>
      </c>
      <c r="V57" s="39">
        <f t="shared" si="5"/>
        <v>0</v>
      </c>
      <c r="W57" s="39">
        <f t="shared" si="6"/>
        <v>0</v>
      </c>
      <c r="X57" s="39">
        <f t="shared" si="7"/>
        <v>0</v>
      </c>
      <c r="Y57" s="39">
        <f t="shared" si="8"/>
        <v>36</v>
      </c>
      <c r="Z57" s="50">
        <f t="shared" si="9"/>
        <v>0</v>
      </c>
      <c r="AA57" s="32">
        <f t="shared" si="10"/>
        <v>2</v>
      </c>
      <c r="AB57" s="45">
        <f t="shared" si="11"/>
        <v>8</v>
      </c>
      <c r="AC57" s="31"/>
    </row>
    <row r="58" spans="1:29" ht="13.5" customHeight="1">
      <c r="A58" s="47" t="e">
        <f>'Conveyor List'!#REF!</f>
        <v>#REF!</v>
      </c>
      <c r="B58" s="40">
        <f>IF(AND(Rework!$K59="",Rework!$L59=""),0,MAX(MAX(LEFT(Rework!$K59,IF(ISERROR(FIND("/",Rework!$K59))=TRUE,LEN(Rework!$K59),FIND("/",Rework!$K59)-2)),TRIM(RIGHT(Rework!$K59,LEN(Rework!$K59)-IF(ISERROR(FIND("/",Rework!$K59))=TRUE,0,FIND("/",Rework!$K59))))),MAX(LEFT(Rework!$L59,IF(ISERROR(FIND("/",Rework!$L59))=TRUE,LEN(Rework!$L59),FIND("/",Rework!$L59)-2)),TRIM(RIGHT(Rework!$L59,LEN(Rework!$L59)-IF(ISERROR(FIND("/",Rework!$L59))=TRUE,0,FIND("/",Rework!$L59)))))))</f>
        <v>0</v>
      </c>
      <c r="C58" s="41">
        <f>IF(AND(Rework!$F59="",Rework!$G59=""),0,Rework!$F59+Rework!$G59/12)</f>
        <v>0</v>
      </c>
      <c r="D58" s="41">
        <f>IF(AND(Rework!F59="",Rework!G59=""),0,IF(ISERROR(FIND("Slave",Rework!C59)) =FALSE,Rework!F60+Rework!G60/12,0))</f>
        <v>0</v>
      </c>
      <c r="E58" s="42">
        <f>IF(Rework!$E59="",0,Rework!$E59)</f>
        <v>0</v>
      </c>
      <c r="F58" s="43">
        <f>IF(Rework!$H59="",0,MIN(LEFT(Rework!$H59,IF(ISERROR(FIND("/",Rework!$H59))=TRUE,LEN(Rework!$H59),FIND("/",Rework!$H59)-3)),IF(ISERROR(FIND("/",Rework!$H59))=TRUE,Rework!$H59,TRIM(LEFT(RIGHT(Rework!$H59, LEN(Rework!$H59)-FIND("/",Rework!$H59)),LEN(RIGHT(Rework!$H59, LEN(Rework!$H59)-FIND("/",Rework!$H59)))-1)))))</f>
        <v>0</v>
      </c>
      <c r="G58" s="43">
        <f>IF(Rework!$I59="",0,MAX(LEFT(Rework!$I59,IF(ISERROR(FIND("/",Rework!$I59))=TRUE,LEN(Rework!$I59),FIND("/",Rework!$I59)-3)),IF(ISERROR(FIND("/",Rework!$I59))=TRUE,Rework!$I59,TRIM(LEFT(RIGHT(Rework!$I59, LEN(Rework!$I59)-FIND("/",Rework!$I59)),LEN(RIGHT(Rework!$I59, LEN(Rework!$I59)-FIND("/",Rework!$I59)))-1)))))</f>
        <v>0</v>
      </c>
      <c r="H58" s="41">
        <f>IF(Rework!W59&gt;0,IF(Rework!W59&gt;1,2,1),0)</f>
        <v>0</v>
      </c>
      <c r="I58" s="43">
        <f>IF(Rework!X59="",IF(Rework!$E59=61.5,2400,1800),Rework!X59)</f>
        <v>1800</v>
      </c>
      <c r="J58" s="41">
        <v>30</v>
      </c>
      <c r="K58" s="44">
        <f>IF(ISERROR(FIND("Belt",Rework!C59))=FALSE,0.3,IF(ISERROR(FIND("Roller",Rework!C59))=FALSE,0.05,0.25))</f>
        <v>0.25</v>
      </c>
      <c r="L58" s="44">
        <v>1</v>
      </c>
      <c r="M58" s="44">
        <v>0.95</v>
      </c>
      <c r="N58" s="44">
        <v>0.85</v>
      </c>
      <c r="O58" s="44">
        <f>IF(ISERROR(FIND("M",Rework!$N59))=TRUE,0.95,1)</f>
        <v>0.95</v>
      </c>
      <c r="P58" s="44">
        <v>1</v>
      </c>
      <c r="Q58" s="39">
        <f t="shared" si="0"/>
        <v>0</v>
      </c>
      <c r="R58" s="39">
        <f t="shared" si="1"/>
        <v>0</v>
      </c>
      <c r="S58" s="39">
        <f t="shared" si="2"/>
        <v>0</v>
      </c>
      <c r="T58" s="39">
        <f t="shared" si="3"/>
        <v>0</v>
      </c>
      <c r="U58" s="39">
        <f t="shared" si="4"/>
        <v>0</v>
      </c>
      <c r="V58" s="39">
        <f t="shared" si="5"/>
        <v>0</v>
      </c>
      <c r="W58" s="39">
        <f t="shared" si="6"/>
        <v>0</v>
      </c>
      <c r="X58" s="39">
        <f t="shared" si="7"/>
        <v>0</v>
      </c>
      <c r="Y58" s="39">
        <f t="shared" si="8"/>
        <v>36</v>
      </c>
      <c r="Z58" s="50">
        <f t="shared" si="9"/>
        <v>0</v>
      </c>
      <c r="AA58" s="32">
        <f t="shared" si="10"/>
        <v>2</v>
      </c>
      <c r="AB58" s="45">
        <f t="shared" si="11"/>
        <v>8</v>
      </c>
      <c r="AC58" s="31"/>
    </row>
    <row r="59" spans="1:29" ht="13.5" customHeight="1">
      <c r="A59" s="47" t="e">
        <f>'Conveyor List'!#REF!</f>
        <v>#REF!</v>
      </c>
      <c r="B59" s="40">
        <f>IF(AND(Rework!$K60="",Rework!$L60=""),0,MAX(MAX(LEFT(Rework!$K60,IF(ISERROR(FIND("/",Rework!$K60))=TRUE,LEN(Rework!$K60),FIND("/",Rework!$K60)-2)),TRIM(RIGHT(Rework!$K60,LEN(Rework!$K60)-IF(ISERROR(FIND("/",Rework!$K60))=TRUE,0,FIND("/",Rework!$K60))))),MAX(LEFT(Rework!$L60,IF(ISERROR(FIND("/",Rework!$L60))=TRUE,LEN(Rework!$L60),FIND("/",Rework!$L60)-2)),TRIM(RIGHT(Rework!$L60,LEN(Rework!$L60)-IF(ISERROR(FIND("/",Rework!$L60))=TRUE,0,FIND("/",Rework!$L60)))))))</f>
        <v>0</v>
      </c>
      <c r="C59" s="41">
        <f>IF(AND(Rework!$F60="",Rework!$G60=""),0,Rework!$F60+Rework!$G60/12)</f>
        <v>0</v>
      </c>
      <c r="D59" s="41">
        <f>IF(AND(Rework!F60="",Rework!G60=""),0,IF(ISERROR(FIND("Slave",Rework!C60)) =FALSE,Rework!F61+Rework!G61/12,0))</f>
        <v>0</v>
      </c>
      <c r="E59" s="42">
        <f>IF(Rework!$E60="",0,Rework!$E60)</f>
        <v>0</v>
      </c>
      <c r="F59" s="43">
        <f>IF(Rework!$H60="",0,MIN(LEFT(Rework!$H60,IF(ISERROR(FIND("/",Rework!$H60))=TRUE,LEN(Rework!$H60),FIND("/",Rework!$H60)-3)),IF(ISERROR(FIND("/",Rework!$H60))=TRUE,Rework!$H60,TRIM(LEFT(RIGHT(Rework!$H60, LEN(Rework!$H60)-FIND("/",Rework!$H60)),LEN(RIGHT(Rework!$H60, LEN(Rework!$H60)-FIND("/",Rework!$H60)))-1)))))</f>
        <v>0</v>
      </c>
      <c r="G59" s="43">
        <f>IF(Rework!$I60="",0,MAX(LEFT(Rework!$I60,IF(ISERROR(FIND("/",Rework!$I60))=TRUE,LEN(Rework!$I60),FIND("/",Rework!$I60)-3)),IF(ISERROR(FIND("/",Rework!$I60))=TRUE,Rework!$I60,TRIM(LEFT(RIGHT(Rework!$I60, LEN(Rework!$I60)-FIND("/",Rework!$I60)),LEN(RIGHT(Rework!$I60, LEN(Rework!$I60)-FIND("/",Rework!$I60)))-1)))))</f>
        <v>0</v>
      </c>
      <c r="H59" s="41">
        <f>IF(Rework!W60&gt;0,IF(Rework!W60&gt;1,2,1),0)</f>
        <v>0</v>
      </c>
      <c r="I59" s="43">
        <f>IF(Rework!X60="",IF(Rework!$E60=61.5,2400,1800),Rework!X60)</f>
        <v>1800</v>
      </c>
      <c r="J59" s="41">
        <v>30</v>
      </c>
      <c r="K59" s="44">
        <f>IF(ISERROR(FIND("Belt",Rework!C60))=FALSE,0.3,IF(ISERROR(FIND("Roller",Rework!C60))=FALSE,0.05,0.25))</f>
        <v>0.25</v>
      </c>
      <c r="L59" s="44">
        <v>1</v>
      </c>
      <c r="M59" s="44">
        <v>0.95</v>
      </c>
      <c r="N59" s="44">
        <v>0.85</v>
      </c>
      <c r="O59" s="44">
        <f>IF(ISERROR(FIND("M",Rework!$N60))=TRUE,0.95,1)</f>
        <v>0.95</v>
      </c>
      <c r="P59" s="44">
        <v>1</v>
      </c>
      <c r="Q59" s="39">
        <f t="shared" si="0"/>
        <v>0</v>
      </c>
      <c r="R59" s="39">
        <f t="shared" si="1"/>
        <v>0</v>
      </c>
      <c r="S59" s="39">
        <f t="shared" si="2"/>
        <v>0</v>
      </c>
      <c r="T59" s="39">
        <f t="shared" si="3"/>
        <v>0</v>
      </c>
      <c r="U59" s="39">
        <f t="shared" si="4"/>
        <v>0</v>
      </c>
      <c r="V59" s="39">
        <f t="shared" si="5"/>
        <v>0</v>
      </c>
      <c r="W59" s="39">
        <f t="shared" si="6"/>
        <v>0</v>
      </c>
      <c r="X59" s="39">
        <f t="shared" si="7"/>
        <v>0</v>
      </c>
      <c r="Y59" s="39">
        <f t="shared" si="8"/>
        <v>36</v>
      </c>
      <c r="Z59" s="50">
        <f t="shared" si="9"/>
        <v>0</v>
      </c>
      <c r="AA59" s="32">
        <f t="shared" si="10"/>
        <v>2</v>
      </c>
      <c r="AB59" s="45">
        <f t="shared" si="11"/>
        <v>8</v>
      </c>
      <c r="AC59" s="31"/>
    </row>
    <row r="60" spans="1:29" ht="13.5" customHeight="1">
      <c r="A60" s="47" t="e">
        <f>'Conveyor List'!#REF!</f>
        <v>#REF!</v>
      </c>
      <c r="B60" s="40">
        <f>IF(AND(Rework!$K61="",Rework!$L61=""),0,MAX(MAX(LEFT(Rework!$K61,IF(ISERROR(FIND("/",Rework!$K61))=TRUE,LEN(Rework!$K61),FIND("/",Rework!$K61)-2)),TRIM(RIGHT(Rework!$K61,LEN(Rework!$K61)-IF(ISERROR(FIND("/",Rework!$K61))=TRUE,0,FIND("/",Rework!$K61))))),MAX(LEFT(Rework!$L61,IF(ISERROR(FIND("/",Rework!$L61))=TRUE,LEN(Rework!$L61),FIND("/",Rework!$L61)-2)),TRIM(RIGHT(Rework!$L61,LEN(Rework!$L61)-IF(ISERROR(FIND("/",Rework!$L61))=TRUE,0,FIND("/",Rework!$L61)))))))</f>
        <v>0</v>
      </c>
      <c r="C60" s="41">
        <f>IF(AND(Rework!$F61="",Rework!$G61=""),0,Rework!$F61+Rework!$G61/12)</f>
        <v>0</v>
      </c>
      <c r="D60" s="41">
        <f>IF(AND(Rework!F61="",Rework!G61=""),0,IF(ISERROR(FIND("Slave",Rework!C61)) =FALSE,Rework!F62+Rework!G62/12,0))</f>
        <v>0</v>
      </c>
      <c r="E60" s="42">
        <f>IF(Rework!$E61="",0,Rework!$E61)</f>
        <v>0</v>
      </c>
      <c r="F60" s="43">
        <f>IF(Rework!$H61="",0,MIN(LEFT(Rework!$H61,IF(ISERROR(FIND("/",Rework!$H61))=TRUE,LEN(Rework!$H61),FIND("/",Rework!$H61)-3)),IF(ISERROR(FIND("/",Rework!$H61))=TRUE,Rework!$H61,TRIM(LEFT(RIGHT(Rework!$H61, LEN(Rework!$H61)-FIND("/",Rework!$H61)),LEN(RIGHT(Rework!$H61, LEN(Rework!$H61)-FIND("/",Rework!$H61)))-1)))))</f>
        <v>0</v>
      </c>
      <c r="G60" s="43">
        <f>IF(Rework!$I61="",0,MAX(LEFT(Rework!$I61,IF(ISERROR(FIND("/",Rework!$I61))=TRUE,LEN(Rework!$I61),FIND("/",Rework!$I61)-3)),IF(ISERROR(FIND("/",Rework!$I61))=TRUE,Rework!$I61,TRIM(LEFT(RIGHT(Rework!$I61, LEN(Rework!$I61)-FIND("/",Rework!$I61)),LEN(RIGHT(Rework!$I61, LEN(Rework!$I61)-FIND("/",Rework!$I61)))-1)))))</f>
        <v>0</v>
      </c>
      <c r="H60" s="41">
        <f>IF(Rework!W61&gt;0,IF(Rework!W61&gt;1,2,1),0)</f>
        <v>0</v>
      </c>
      <c r="I60" s="43">
        <f>IF(Rework!X61="",IF(Rework!$E61=61.5,2400,1800),Rework!X61)</f>
        <v>1800</v>
      </c>
      <c r="J60" s="41">
        <v>30</v>
      </c>
      <c r="K60" s="44">
        <f>IF(ISERROR(FIND("Belt",Rework!C61))=FALSE,0.3,IF(ISERROR(FIND("Roller",Rework!C61))=FALSE,0.05,0.25))</f>
        <v>0.25</v>
      </c>
      <c r="L60" s="44">
        <v>1</v>
      </c>
      <c r="M60" s="44">
        <v>0.95</v>
      </c>
      <c r="N60" s="44">
        <v>0.85</v>
      </c>
      <c r="O60" s="44">
        <f>IF(ISERROR(FIND("M",Rework!$N61))=TRUE,0.95,1)</f>
        <v>0.95</v>
      </c>
      <c r="P60" s="44">
        <v>1</v>
      </c>
      <c r="Q60" s="39">
        <f t="shared" si="0"/>
        <v>0</v>
      </c>
      <c r="R60" s="39">
        <f t="shared" si="1"/>
        <v>0</v>
      </c>
      <c r="S60" s="39">
        <f t="shared" si="2"/>
        <v>0</v>
      </c>
      <c r="T60" s="39">
        <f t="shared" si="3"/>
        <v>0</v>
      </c>
      <c r="U60" s="39">
        <f t="shared" si="4"/>
        <v>0</v>
      </c>
      <c r="V60" s="39">
        <f t="shared" si="5"/>
        <v>0</v>
      </c>
      <c r="W60" s="39">
        <f t="shared" si="6"/>
        <v>0</v>
      </c>
      <c r="X60" s="39">
        <f t="shared" si="7"/>
        <v>0</v>
      </c>
      <c r="Y60" s="39">
        <f t="shared" si="8"/>
        <v>36</v>
      </c>
      <c r="Z60" s="50">
        <f t="shared" si="9"/>
        <v>0</v>
      </c>
      <c r="AA60" s="32">
        <f t="shared" si="10"/>
        <v>2</v>
      </c>
      <c r="AB60" s="45">
        <f t="shared" si="11"/>
        <v>8</v>
      </c>
      <c r="AC60" s="31"/>
    </row>
    <row r="61" spans="1:29" ht="13.5" customHeight="1">
      <c r="A61" s="47" t="e">
        <f>'Conveyor List'!#REF!</f>
        <v>#REF!</v>
      </c>
      <c r="B61" s="40">
        <f>IF(AND(Rework!$K62="",Rework!$L62=""),0,MAX(MAX(LEFT(Rework!$K62,IF(ISERROR(FIND("/",Rework!$K62))=TRUE,LEN(Rework!$K62),FIND("/",Rework!$K62)-2)),TRIM(RIGHT(Rework!$K62,LEN(Rework!$K62)-IF(ISERROR(FIND("/",Rework!$K62))=TRUE,0,FIND("/",Rework!$K62))))),MAX(LEFT(Rework!$L62,IF(ISERROR(FIND("/",Rework!$L62))=TRUE,LEN(Rework!$L62),FIND("/",Rework!$L62)-2)),TRIM(RIGHT(Rework!$L62,LEN(Rework!$L62)-IF(ISERROR(FIND("/",Rework!$L62))=TRUE,0,FIND("/",Rework!$L62)))))))</f>
        <v>0</v>
      </c>
      <c r="C61" s="41">
        <f>IF(AND(Rework!$F62="",Rework!$G62=""),0,Rework!$F62+Rework!$G62/12)</f>
        <v>0</v>
      </c>
      <c r="D61" s="41">
        <f>IF(AND(Rework!F62="",Rework!G62=""),0,IF(ISERROR(FIND("Slave",Rework!C62)) =FALSE,Rework!F63+Rework!G63/12,0))</f>
        <v>0</v>
      </c>
      <c r="E61" s="42">
        <f>IF(Rework!$E62="",0,Rework!$E62)</f>
        <v>0</v>
      </c>
      <c r="F61" s="43">
        <f>IF(Rework!$H62="",0,MIN(LEFT(Rework!$H62,IF(ISERROR(FIND("/",Rework!$H62))=TRUE,LEN(Rework!$H62),FIND("/",Rework!$H62)-3)),IF(ISERROR(FIND("/",Rework!$H62))=TRUE,Rework!$H62,TRIM(LEFT(RIGHT(Rework!$H62, LEN(Rework!$H62)-FIND("/",Rework!$H62)),LEN(RIGHT(Rework!$H62, LEN(Rework!$H62)-FIND("/",Rework!$H62)))-1)))))</f>
        <v>0</v>
      </c>
      <c r="G61" s="43">
        <f>IF(Rework!$I62="",0,MAX(LEFT(Rework!$I62,IF(ISERROR(FIND("/",Rework!$I62))=TRUE,LEN(Rework!$I62),FIND("/",Rework!$I62)-3)),IF(ISERROR(FIND("/",Rework!$I62))=TRUE,Rework!$I62,TRIM(LEFT(RIGHT(Rework!$I62, LEN(Rework!$I62)-FIND("/",Rework!$I62)),LEN(RIGHT(Rework!$I62, LEN(Rework!$I62)-FIND("/",Rework!$I62)))-1)))))</f>
        <v>0</v>
      </c>
      <c r="H61" s="41">
        <f>IF(Rework!W62&gt;0,IF(Rework!W62&gt;1,2,1),0)</f>
        <v>0</v>
      </c>
      <c r="I61" s="43">
        <f>IF(Rework!X62="",IF(Rework!$E62=61.5,2400,1800),Rework!X62)</f>
        <v>1800</v>
      </c>
      <c r="J61" s="41">
        <v>30</v>
      </c>
      <c r="K61" s="44">
        <f>IF(ISERROR(FIND("Belt",Rework!C62))=FALSE,0.3,IF(ISERROR(FIND("Roller",Rework!C62))=FALSE,0.05,0.25))</f>
        <v>0.25</v>
      </c>
      <c r="L61" s="44">
        <v>1</v>
      </c>
      <c r="M61" s="44">
        <v>0.95</v>
      </c>
      <c r="N61" s="44">
        <v>0.85</v>
      </c>
      <c r="O61" s="44">
        <f>IF(ISERROR(FIND("M",Rework!$N62))=TRUE,0.95,1)</f>
        <v>0.95</v>
      </c>
      <c r="P61" s="44">
        <v>1</v>
      </c>
      <c r="Q61" s="39">
        <f t="shared" si="0"/>
        <v>0</v>
      </c>
      <c r="R61" s="39">
        <f t="shared" si="1"/>
        <v>0</v>
      </c>
      <c r="S61" s="39">
        <f t="shared" si="2"/>
        <v>0</v>
      </c>
      <c r="T61" s="39">
        <f t="shared" si="3"/>
        <v>0</v>
      </c>
      <c r="U61" s="39">
        <f t="shared" si="4"/>
        <v>0</v>
      </c>
      <c r="V61" s="39">
        <f t="shared" si="5"/>
        <v>0</v>
      </c>
      <c r="W61" s="39">
        <f t="shared" si="6"/>
        <v>0</v>
      </c>
      <c r="X61" s="39">
        <f t="shared" si="7"/>
        <v>0</v>
      </c>
      <c r="Y61" s="39">
        <f t="shared" si="8"/>
        <v>36</v>
      </c>
      <c r="Z61" s="50">
        <f t="shared" si="9"/>
        <v>0</v>
      </c>
      <c r="AA61" s="32">
        <f t="shared" si="10"/>
        <v>2</v>
      </c>
      <c r="AB61" s="45">
        <f t="shared" si="11"/>
        <v>8</v>
      </c>
      <c r="AC61" s="31"/>
    </row>
    <row r="62" spans="1:29" ht="13.5" customHeight="1">
      <c r="A62" s="47" t="e">
        <f>'Conveyor List'!#REF!</f>
        <v>#REF!</v>
      </c>
      <c r="B62" s="40">
        <f>IF(AND(Rework!$K63="",Rework!$L63=""),0,MAX(MAX(LEFT(Rework!$K63,IF(ISERROR(FIND("/",Rework!$K63))=TRUE,LEN(Rework!$K63),FIND("/",Rework!$K63)-2)),TRIM(RIGHT(Rework!$K63,LEN(Rework!$K63)-IF(ISERROR(FIND("/",Rework!$K63))=TRUE,0,FIND("/",Rework!$K63))))),MAX(LEFT(Rework!$L63,IF(ISERROR(FIND("/",Rework!$L63))=TRUE,LEN(Rework!$L63),FIND("/",Rework!$L63)-2)),TRIM(RIGHT(Rework!$L63,LEN(Rework!$L63)-IF(ISERROR(FIND("/",Rework!$L63))=TRUE,0,FIND("/",Rework!$L63)))))))</f>
        <v>0</v>
      </c>
      <c r="C62" s="41">
        <f>IF(AND(Rework!$F63="",Rework!$G63=""),0,Rework!$F63+Rework!$G63/12)</f>
        <v>0</v>
      </c>
      <c r="D62" s="41">
        <f>IF(AND(Rework!F63="",Rework!G63=""),0,IF(ISERROR(FIND("Slave",Rework!C63)) =FALSE,Rework!F64+Rework!G64/12,0))</f>
        <v>0</v>
      </c>
      <c r="E62" s="42">
        <f>IF(Rework!$E63="",0,Rework!$E63)</f>
        <v>0</v>
      </c>
      <c r="F62" s="43">
        <f>IF(Rework!$H63="",0,MIN(LEFT(Rework!$H63,IF(ISERROR(FIND("/",Rework!$H63))=TRUE,LEN(Rework!$H63),FIND("/",Rework!$H63)-3)),IF(ISERROR(FIND("/",Rework!$H63))=TRUE,Rework!$H63,TRIM(LEFT(RIGHT(Rework!$H63, LEN(Rework!$H63)-FIND("/",Rework!$H63)),LEN(RIGHT(Rework!$H63, LEN(Rework!$H63)-FIND("/",Rework!$H63)))-1)))))</f>
        <v>0</v>
      </c>
      <c r="G62" s="43">
        <f>IF(Rework!$I63="",0,MAX(LEFT(Rework!$I63,IF(ISERROR(FIND("/",Rework!$I63))=TRUE,LEN(Rework!$I63),FIND("/",Rework!$I63)-3)),IF(ISERROR(FIND("/",Rework!$I63))=TRUE,Rework!$I63,TRIM(LEFT(RIGHT(Rework!$I63, LEN(Rework!$I63)-FIND("/",Rework!$I63)),LEN(RIGHT(Rework!$I63, LEN(Rework!$I63)-FIND("/",Rework!$I63)))-1)))))</f>
        <v>0</v>
      </c>
      <c r="H62" s="41">
        <f>IF(Rework!W63&gt;0,IF(Rework!W63&gt;1,2,1),0)</f>
        <v>0</v>
      </c>
      <c r="I62" s="43">
        <f>IF(Rework!X63="",IF(Rework!$E63=61.5,2400,1800),Rework!X63)</f>
        <v>1800</v>
      </c>
      <c r="J62" s="41">
        <v>30</v>
      </c>
      <c r="K62" s="44">
        <f>IF(ISERROR(FIND("Belt",Rework!C63))=FALSE,0.3,IF(ISERROR(FIND("Roller",Rework!C63))=FALSE,0.05,0.25))</f>
        <v>0.25</v>
      </c>
      <c r="L62" s="44">
        <v>1</v>
      </c>
      <c r="M62" s="44">
        <v>0.95</v>
      </c>
      <c r="N62" s="44">
        <v>0.85</v>
      </c>
      <c r="O62" s="44">
        <f>IF(ISERROR(FIND("M",Rework!$N63))=TRUE,0.95,1)</f>
        <v>0.95</v>
      </c>
      <c r="P62" s="44">
        <v>1</v>
      </c>
      <c r="Q62" s="39">
        <f t="shared" si="0"/>
        <v>0</v>
      </c>
      <c r="R62" s="39">
        <f t="shared" si="1"/>
        <v>0</v>
      </c>
      <c r="S62" s="39">
        <f t="shared" si="2"/>
        <v>0</v>
      </c>
      <c r="T62" s="39">
        <f t="shared" si="3"/>
        <v>0</v>
      </c>
      <c r="U62" s="39">
        <f t="shared" si="4"/>
        <v>0</v>
      </c>
      <c r="V62" s="39">
        <f t="shared" si="5"/>
        <v>0</v>
      </c>
      <c r="W62" s="39">
        <f t="shared" si="6"/>
        <v>0</v>
      </c>
      <c r="X62" s="39">
        <f t="shared" si="7"/>
        <v>0</v>
      </c>
      <c r="Y62" s="39">
        <f t="shared" si="8"/>
        <v>36</v>
      </c>
      <c r="Z62" s="50">
        <f t="shared" si="9"/>
        <v>0</v>
      </c>
      <c r="AA62" s="32">
        <f t="shared" si="10"/>
        <v>2</v>
      </c>
      <c r="AB62" s="45">
        <f t="shared" si="11"/>
        <v>8</v>
      </c>
      <c r="AC62" s="31"/>
    </row>
    <row r="63" spans="1:29" ht="13.5" customHeight="1">
      <c r="A63" s="47" t="e">
        <f>'Conveyor List'!#REF!</f>
        <v>#REF!</v>
      </c>
      <c r="B63" s="40">
        <f>IF(AND(Rework!$K64="",Rework!$L64=""),0,MAX(MAX(LEFT(Rework!$K64,IF(ISERROR(FIND("/",Rework!$K64))=TRUE,LEN(Rework!$K64),FIND("/",Rework!$K64)-2)),TRIM(RIGHT(Rework!$K64,LEN(Rework!$K64)-IF(ISERROR(FIND("/",Rework!$K64))=TRUE,0,FIND("/",Rework!$K64))))),MAX(LEFT(Rework!$L64,IF(ISERROR(FIND("/",Rework!$L64))=TRUE,LEN(Rework!$L64),FIND("/",Rework!$L64)-2)),TRIM(RIGHT(Rework!$L64,LEN(Rework!$L64)-IF(ISERROR(FIND("/",Rework!$L64))=TRUE,0,FIND("/",Rework!$L64)))))))</f>
        <v>0</v>
      </c>
      <c r="C63" s="41">
        <f>IF(AND(Rework!$F64="",Rework!$G64=""),0,Rework!$F64+Rework!$G64/12)</f>
        <v>0</v>
      </c>
      <c r="D63" s="41">
        <f>IF(AND(Rework!F64="",Rework!G64=""),0,IF(ISERROR(FIND("Slave",Rework!C64)) =FALSE,Rework!F65+Rework!G65/12,0))</f>
        <v>0</v>
      </c>
      <c r="E63" s="42">
        <f>IF(Rework!$E64="",0,Rework!$E64)</f>
        <v>0</v>
      </c>
      <c r="F63" s="43">
        <f>IF(Rework!$H64="",0,MIN(LEFT(Rework!$H64,IF(ISERROR(FIND("/",Rework!$H64))=TRUE,LEN(Rework!$H64),FIND("/",Rework!$H64)-3)),IF(ISERROR(FIND("/",Rework!$H64))=TRUE,Rework!$H64,TRIM(LEFT(RIGHT(Rework!$H64, LEN(Rework!$H64)-FIND("/",Rework!$H64)),LEN(RIGHT(Rework!$H64, LEN(Rework!$H64)-FIND("/",Rework!$H64)))-1)))))</f>
        <v>0</v>
      </c>
      <c r="G63" s="43">
        <f>IF(Rework!$I64="",0,MAX(LEFT(Rework!$I64,IF(ISERROR(FIND("/",Rework!$I64))=TRUE,LEN(Rework!$I64),FIND("/",Rework!$I64)-3)),IF(ISERROR(FIND("/",Rework!$I64))=TRUE,Rework!$I64,TRIM(LEFT(RIGHT(Rework!$I64, LEN(Rework!$I64)-FIND("/",Rework!$I64)),LEN(RIGHT(Rework!$I64, LEN(Rework!$I64)-FIND("/",Rework!$I64)))-1)))))</f>
        <v>0</v>
      </c>
      <c r="H63" s="41">
        <f>IF(Rework!W64&gt;0,IF(Rework!W64&gt;1,2,1),0)</f>
        <v>0</v>
      </c>
      <c r="I63" s="43">
        <f>IF(Rework!X64="",IF(Rework!$E64=61.5,2400,1800),Rework!X64)</f>
        <v>1800</v>
      </c>
      <c r="J63" s="41">
        <v>30</v>
      </c>
      <c r="K63" s="44">
        <f>IF(ISERROR(FIND("Belt",Rework!C64))=FALSE,0.3,IF(ISERROR(FIND("Roller",Rework!C64))=FALSE,0.05,0.25))</f>
        <v>0.25</v>
      </c>
      <c r="L63" s="44">
        <v>1</v>
      </c>
      <c r="M63" s="44">
        <v>0.95</v>
      </c>
      <c r="N63" s="44">
        <v>0.85</v>
      </c>
      <c r="O63" s="44">
        <f>IF(ISERROR(FIND("M",Rework!$N64))=TRUE,0.95,1)</f>
        <v>0.95</v>
      </c>
      <c r="P63" s="44">
        <v>1</v>
      </c>
      <c r="Q63" s="39">
        <f t="shared" si="0"/>
        <v>0</v>
      </c>
      <c r="R63" s="39">
        <f t="shared" si="1"/>
        <v>0</v>
      </c>
      <c r="S63" s="39">
        <f t="shared" si="2"/>
        <v>0</v>
      </c>
      <c r="T63" s="39">
        <f t="shared" si="3"/>
        <v>0</v>
      </c>
      <c r="U63" s="39">
        <f t="shared" si="4"/>
        <v>0</v>
      </c>
      <c r="V63" s="39">
        <f t="shared" si="5"/>
        <v>0</v>
      </c>
      <c r="W63" s="39">
        <f t="shared" si="6"/>
        <v>0</v>
      </c>
      <c r="X63" s="39">
        <f t="shared" si="7"/>
        <v>0</v>
      </c>
      <c r="Y63" s="39">
        <f t="shared" si="8"/>
        <v>36</v>
      </c>
      <c r="Z63" s="50">
        <f t="shared" si="9"/>
        <v>0</v>
      </c>
      <c r="AA63" s="32">
        <f t="shared" si="10"/>
        <v>2</v>
      </c>
      <c r="AB63" s="45">
        <f t="shared" si="11"/>
        <v>8</v>
      </c>
      <c r="AC63" s="31"/>
    </row>
    <row r="64" spans="1:29" ht="13.5" customHeight="1">
      <c r="A64" s="47" t="e">
        <f>'Conveyor List'!#REF!</f>
        <v>#REF!</v>
      </c>
      <c r="B64" s="40">
        <f>IF(AND(Rework!$K65="",Rework!$L65=""),0,MAX(MAX(LEFT(Rework!$K65,IF(ISERROR(FIND("/",Rework!$K65))=TRUE,LEN(Rework!$K65),FIND("/",Rework!$K65)-2)),TRIM(RIGHT(Rework!$K65,LEN(Rework!$K65)-IF(ISERROR(FIND("/",Rework!$K65))=TRUE,0,FIND("/",Rework!$K65))))),MAX(LEFT(Rework!$L65,IF(ISERROR(FIND("/",Rework!$L65))=TRUE,LEN(Rework!$L65),FIND("/",Rework!$L65)-2)),TRIM(RIGHT(Rework!$L65,LEN(Rework!$L65)-IF(ISERROR(FIND("/",Rework!$L65))=TRUE,0,FIND("/",Rework!$L65)))))))</f>
        <v>0</v>
      </c>
      <c r="C64" s="41">
        <f>IF(AND(Rework!$F65="",Rework!$G65=""),0,Rework!$F65+Rework!$G65/12)</f>
        <v>0</v>
      </c>
      <c r="D64" s="41">
        <f>IF(AND(Rework!F65="",Rework!G65=""),0,IF(ISERROR(FIND("Slave",Rework!C65)) =FALSE,Rework!F66+Rework!G66/12,0))</f>
        <v>0</v>
      </c>
      <c r="E64" s="42">
        <f>IF(Rework!$E65="",0,Rework!$E65)</f>
        <v>0</v>
      </c>
      <c r="F64" s="43">
        <f>IF(Rework!$H65="",0,MIN(LEFT(Rework!$H65,IF(ISERROR(FIND("/",Rework!$H65))=TRUE,LEN(Rework!$H65),FIND("/",Rework!$H65)-3)),IF(ISERROR(FIND("/",Rework!$H65))=TRUE,Rework!$H65,TRIM(LEFT(RIGHT(Rework!$H65, LEN(Rework!$H65)-FIND("/",Rework!$H65)),LEN(RIGHT(Rework!$H65, LEN(Rework!$H65)-FIND("/",Rework!$H65)))-1)))))</f>
        <v>0</v>
      </c>
      <c r="G64" s="43">
        <f>IF(Rework!$I65="",0,MAX(LEFT(Rework!$I65,IF(ISERROR(FIND("/",Rework!$I65))=TRUE,LEN(Rework!$I65),FIND("/",Rework!$I65)-3)),IF(ISERROR(FIND("/",Rework!$I65))=TRUE,Rework!$I65,TRIM(LEFT(RIGHT(Rework!$I65, LEN(Rework!$I65)-FIND("/",Rework!$I65)),LEN(RIGHT(Rework!$I65, LEN(Rework!$I65)-FIND("/",Rework!$I65)))-1)))))</f>
        <v>0</v>
      </c>
      <c r="H64" s="41">
        <f>IF(Rework!W65&gt;0,IF(Rework!W65&gt;1,2,1),0)</f>
        <v>0</v>
      </c>
      <c r="I64" s="43">
        <f>IF(Rework!X65="",IF(Rework!$E65=61.5,2400,1800),Rework!X65)</f>
        <v>1800</v>
      </c>
      <c r="J64" s="41">
        <v>30</v>
      </c>
      <c r="K64" s="44">
        <f>IF(ISERROR(FIND("Belt",Rework!C65))=FALSE,0.3,IF(ISERROR(FIND("Roller",Rework!C65))=FALSE,0.05,0.25))</f>
        <v>0.25</v>
      </c>
      <c r="L64" s="44">
        <v>1</v>
      </c>
      <c r="M64" s="44">
        <v>0.95</v>
      </c>
      <c r="N64" s="44">
        <v>0.85</v>
      </c>
      <c r="O64" s="44">
        <f>IF(ISERROR(FIND("M",Rework!$N65))=TRUE,0.95,1)</f>
        <v>0.95</v>
      </c>
      <c r="P64" s="44">
        <v>1</v>
      </c>
      <c r="Q64" s="39">
        <f t="shared" si="0"/>
        <v>0</v>
      </c>
      <c r="R64" s="39">
        <f t="shared" si="1"/>
        <v>0</v>
      </c>
      <c r="S64" s="39">
        <f t="shared" si="2"/>
        <v>0</v>
      </c>
      <c r="T64" s="39">
        <f t="shared" si="3"/>
        <v>0</v>
      </c>
      <c r="U64" s="39">
        <f t="shared" si="4"/>
        <v>0</v>
      </c>
      <c r="V64" s="39">
        <f t="shared" si="5"/>
        <v>0</v>
      </c>
      <c r="W64" s="39">
        <f t="shared" si="6"/>
        <v>0</v>
      </c>
      <c r="X64" s="39">
        <f t="shared" si="7"/>
        <v>0</v>
      </c>
      <c r="Y64" s="39">
        <f t="shared" si="8"/>
        <v>36</v>
      </c>
      <c r="Z64" s="50">
        <f t="shared" si="9"/>
        <v>0</v>
      </c>
      <c r="AA64" s="32">
        <f t="shared" si="10"/>
        <v>2</v>
      </c>
      <c r="AB64" s="45">
        <f t="shared" si="11"/>
        <v>8</v>
      </c>
      <c r="AC64" s="31"/>
    </row>
    <row r="65" spans="1:29" ht="13.5" customHeight="1">
      <c r="A65" s="47" t="e">
        <f>'Conveyor List'!#REF!</f>
        <v>#REF!</v>
      </c>
      <c r="B65" s="40">
        <f>IF(AND(Rework!$K66="",Rework!$L66=""),0,MAX(MAX(LEFT(Rework!$K66,IF(ISERROR(FIND("/",Rework!$K66))=TRUE,LEN(Rework!$K66),FIND("/",Rework!$K66)-2)),TRIM(RIGHT(Rework!$K66,LEN(Rework!$K66)-IF(ISERROR(FIND("/",Rework!$K66))=TRUE,0,FIND("/",Rework!$K66))))),MAX(LEFT(Rework!$L66,IF(ISERROR(FIND("/",Rework!$L66))=TRUE,LEN(Rework!$L66),FIND("/",Rework!$L66)-2)),TRIM(RIGHT(Rework!$L66,LEN(Rework!$L66)-IF(ISERROR(FIND("/",Rework!$L66))=TRUE,0,FIND("/",Rework!$L66)))))))</f>
        <v>0</v>
      </c>
      <c r="C65" s="41">
        <f>IF(AND(Rework!$F66="",Rework!$G66=""),0,Rework!$F66+Rework!$G66/12)</f>
        <v>0</v>
      </c>
      <c r="D65" s="41">
        <f>IF(AND(Rework!F66="",Rework!G66=""),0,IF(ISERROR(FIND("Slave",Rework!C66)) =FALSE,Rework!F67+Rework!G67/12,0))</f>
        <v>0</v>
      </c>
      <c r="E65" s="42">
        <f>IF(Rework!$E66="",0,Rework!$E66)</f>
        <v>0</v>
      </c>
      <c r="F65" s="43">
        <f>IF(Rework!$H66="",0,MIN(LEFT(Rework!$H66,IF(ISERROR(FIND("/",Rework!$H66))=TRUE,LEN(Rework!$H66),FIND("/",Rework!$H66)-3)),IF(ISERROR(FIND("/",Rework!$H66))=TRUE,Rework!$H66,TRIM(LEFT(RIGHT(Rework!$H66, LEN(Rework!$H66)-FIND("/",Rework!$H66)),LEN(RIGHT(Rework!$H66, LEN(Rework!$H66)-FIND("/",Rework!$H66)))-1)))))</f>
        <v>0</v>
      </c>
      <c r="G65" s="43">
        <f>IF(Rework!$I66="",0,MAX(LEFT(Rework!$I66,IF(ISERROR(FIND("/",Rework!$I66))=TRUE,LEN(Rework!$I66),FIND("/",Rework!$I66)-3)),IF(ISERROR(FIND("/",Rework!$I66))=TRUE,Rework!$I66,TRIM(LEFT(RIGHT(Rework!$I66, LEN(Rework!$I66)-FIND("/",Rework!$I66)),LEN(RIGHT(Rework!$I66, LEN(Rework!$I66)-FIND("/",Rework!$I66)))-1)))))</f>
        <v>0</v>
      </c>
      <c r="H65" s="41">
        <f>IF(Rework!W66&gt;0,IF(Rework!W66&gt;1,2,1),0)</f>
        <v>0</v>
      </c>
      <c r="I65" s="43">
        <f>IF(Rework!X66="",IF(Rework!$E66=61.5,2400,1800),Rework!X66)</f>
        <v>1800</v>
      </c>
      <c r="J65" s="41">
        <v>30</v>
      </c>
      <c r="K65" s="44">
        <f>IF(ISERROR(FIND("Belt",Rework!C66))=FALSE,0.3,IF(ISERROR(FIND("Roller",Rework!C66))=FALSE,0.05,0.25))</f>
        <v>0.25</v>
      </c>
      <c r="L65" s="44">
        <v>1</v>
      </c>
      <c r="M65" s="44">
        <v>0.95</v>
      </c>
      <c r="N65" s="44">
        <v>0.85</v>
      </c>
      <c r="O65" s="44">
        <f>IF(ISERROR(FIND("M",Rework!$N66))=TRUE,0.95,1)</f>
        <v>0.95</v>
      </c>
      <c r="P65" s="44">
        <v>1</v>
      </c>
      <c r="Q65" s="39">
        <f t="shared" si="0"/>
        <v>0</v>
      </c>
      <c r="R65" s="39">
        <f t="shared" si="1"/>
        <v>0</v>
      </c>
      <c r="S65" s="39">
        <f t="shared" si="2"/>
        <v>0</v>
      </c>
      <c r="T65" s="39">
        <f t="shared" si="3"/>
        <v>0</v>
      </c>
      <c r="U65" s="39">
        <f t="shared" si="4"/>
        <v>0</v>
      </c>
      <c r="V65" s="39">
        <f t="shared" si="5"/>
        <v>0</v>
      </c>
      <c r="W65" s="39">
        <f t="shared" si="6"/>
        <v>0</v>
      </c>
      <c r="X65" s="39">
        <f t="shared" si="7"/>
        <v>0</v>
      </c>
      <c r="Y65" s="39">
        <f t="shared" si="8"/>
        <v>36</v>
      </c>
      <c r="Z65" s="50">
        <f t="shared" si="9"/>
        <v>0</v>
      </c>
      <c r="AA65" s="32">
        <f t="shared" si="10"/>
        <v>2</v>
      </c>
      <c r="AB65" s="45">
        <f t="shared" si="11"/>
        <v>8</v>
      </c>
      <c r="AC65" s="31"/>
    </row>
    <row r="66" spans="1:29" ht="13.5" customHeight="1">
      <c r="A66" s="47" t="e">
        <f>'Conveyor List'!#REF!</f>
        <v>#REF!</v>
      </c>
      <c r="B66" s="40">
        <f>IF(AND(Rework!$K67="",Rework!$L67=""),0,MAX(MAX(LEFT(Rework!$K67,IF(ISERROR(FIND("/",Rework!$K67))=TRUE,LEN(Rework!$K67),FIND("/",Rework!$K67)-2)),TRIM(RIGHT(Rework!$K67,LEN(Rework!$K67)-IF(ISERROR(FIND("/",Rework!$K67))=TRUE,0,FIND("/",Rework!$K67))))),MAX(LEFT(Rework!$L67,IF(ISERROR(FIND("/",Rework!$L67))=TRUE,LEN(Rework!$L67),FIND("/",Rework!$L67)-2)),TRIM(RIGHT(Rework!$L67,LEN(Rework!$L67)-IF(ISERROR(FIND("/",Rework!$L67))=TRUE,0,FIND("/",Rework!$L67)))))))</f>
        <v>0</v>
      </c>
      <c r="C66" s="41">
        <f>IF(AND(Rework!$F67="",Rework!$G67=""),0,Rework!$F67+Rework!$G67/12)</f>
        <v>0</v>
      </c>
      <c r="D66" s="41">
        <f>IF(AND(Rework!F67="",Rework!G67=""),0,IF(ISERROR(FIND("Slave",Rework!C67)) =FALSE,Rework!F68+Rework!G68/12,0))</f>
        <v>0</v>
      </c>
      <c r="E66" s="42">
        <f>IF(Rework!$E67="",0,Rework!$E67)</f>
        <v>0</v>
      </c>
      <c r="F66" s="43">
        <f>IF(Rework!$H67="",0,MIN(LEFT(Rework!$H67,IF(ISERROR(FIND("/",Rework!$H67))=TRUE,LEN(Rework!$H67),FIND("/",Rework!$H67)-3)),IF(ISERROR(FIND("/",Rework!$H67))=TRUE,Rework!$H67,TRIM(LEFT(RIGHT(Rework!$H67, LEN(Rework!$H67)-FIND("/",Rework!$H67)),LEN(RIGHT(Rework!$H67, LEN(Rework!$H67)-FIND("/",Rework!$H67)))-1)))))</f>
        <v>0</v>
      </c>
      <c r="G66" s="43">
        <f>IF(Rework!$I67="",0,MAX(LEFT(Rework!$I67,IF(ISERROR(FIND("/",Rework!$I67))=TRUE,LEN(Rework!$I67),FIND("/",Rework!$I67)-3)),IF(ISERROR(FIND("/",Rework!$I67))=TRUE,Rework!$I67,TRIM(LEFT(RIGHT(Rework!$I67, LEN(Rework!$I67)-FIND("/",Rework!$I67)),LEN(RIGHT(Rework!$I67, LEN(Rework!$I67)-FIND("/",Rework!$I67)))-1)))))</f>
        <v>0</v>
      </c>
      <c r="H66" s="41">
        <f>IF(Rework!W67&gt;0,IF(Rework!W67&gt;1,2,1),0)</f>
        <v>0</v>
      </c>
      <c r="I66" s="43">
        <f>IF(Rework!X67="",IF(Rework!$E67=61.5,2400,1800),Rework!X67)</f>
        <v>1800</v>
      </c>
      <c r="J66" s="41">
        <v>30</v>
      </c>
      <c r="K66" s="44">
        <f>IF(ISERROR(FIND("Belt",Rework!C67))=FALSE,0.3,IF(ISERROR(FIND("Roller",Rework!C67))=FALSE,0.05,0.25))</f>
        <v>0.25</v>
      </c>
      <c r="L66" s="44">
        <v>1</v>
      </c>
      <c r="M66" s="44">
        <v>0.95</v>
      </c>
      <c r="N66" s="44">
        <v>0.85</v>
      </c>
      <c r="O66" s="44">
        <f>IF(ISERROR(FIND("M",Rework!$N67))=TRUE,0.95,1)</f>
        <v>0.95</v>
      </c>
      <c r="P66" s="44">
        <v>1</v>
      </c>
      <c r="Q66" s="39">
        <f t="shared" si="0"/>
        <v>0</v>
      </c>
      <c r="R66" s="39">
        <f t="shared" si="1"/>
        <v>0</v>
      </c>
      <c r="S66" s="39">
        <f t="shared" si="2"/>
        <v>0</v>
      </c>
      <c r="T66" s="39">
        <f t="shared" si="3"/>
        <v>0</v>
      </c>
      <c r="U66" s="39">
        <f t="shared" si="4"/>
        <v>0</v>
      </c>
      <c r="V66" s="39">
        <f t="shared" si="5"/>
        <v>0</v>
      </c>
      <c r="W66" s="39">
        <f t="shared" si="6"/>
        <v>0</v>
      </c>
      <c r="X66" s="39">
        <f t="shared" si="7"/>
        <v>0</v>
      </c>
      <c r="Y66" s="39">
        <f t="shared" si="8"/>
        <v>36</v>
      </c>
      <c r="Z66" s="50">
        <f t="shared" si="9"/>
        <v>0</v>
      </c>
      <c r="AA66" s="32">
        <f t="shared" si="10"/>
        <v>2</v>
      </c>
      <c r="AB66" s="45">
        <f t="shared" si="11"/>
        <v>8</v>
      </c>
      <c r="AC66" s="31"/>
    </row>
    <row r="67" spans="1:29" ht="13.5" customHeight="1">
      <c r="A67" s="47" t="e">
        <f>'Conveyor List'!#REF!</f>
        <v>#REF!</v>
      </c>
      <c r="B67" s="40">
        <f>IF(AND(Rework!$K68="",Rework!$L68=""),0,MAX(MAX(LEFT(Rework!$K68,IF(ISERROR(FIND("/",Rework!$K68))=TRUE,LEN(Rework!$K68),FIND("/",Rework!$K68)-2)),TRIM(RIGHT(Rework!$K68,LEN(Rework!$K68)-IF(ISERROR(FIND("/",Rework!$K68))=TRUE,0,FIND("/",Rework!$K68))))),MAX(LEFT(Rework!$L68,IF(ISERROR(FIND("/",Rework!$L68))=TRUE,LEN(Rework!$L68),FIND("/",Rework!$L68)-2)),TRIM(RIGHT(Rework!$L68,LEN(Rework!$L68)-IF(ISERROR(FIND("/",Rework!$L68))=TRUE,0,FIND("/",Rework!$L68)))))))</f>
        <v>0</v>
      </c>
      <c r="C67" s="41">
        <f>IF(AND(Rework!$F68="",Rework!$G68=""),0,Rework!$F68+Rework!$G68/12)</f>
        <v>0</v>
      </c>
      <c r="D67" s="41">
        <f>IF(AND(Rework!F68="",Rework!G68=""),0,IF(ISERROR(FIND("Slave",Rework!C68)) =FALSE,Rework!F69+Rework!G69/12,0))</f>
        <v>0</v>
      </c>
      <c r="E67" s="42">
        <f>IF(Rework!$E68="",0,Rework!$E68)</f>
        <v>0</v>
      </c>
      <c r="F67" s="43">
        <f>IF(Rework!$H68="",0,MIN(LEFT(Rework!$H68,IF(ISERROR(FIND("/",Rework!$H68))=TRUE,LEN(Rework!$H68),FIND("/",Rework!$H68)-3)),IF(ISERROR(FIND("/",Rework!$H68))=TRUE,Rework!$H68,TRIM(LEFT(RIGHT(Rework!$H68, LEN(Rework!$H68)-FIND("/",Rework!$H68)),LEN(RIGHT(Rework!$H68, LEN(Rework!$H68)-FIND("/",Rework!$H68)))-1)))))</f>
        <v>0</v>
      </c>
      <c r="G67" s="43">
        <f>IF(Rework!$I68="",0,MAX(LEFT(Rework!$I68,IF(ISERROR(FIND("/",Rework!$I68))=TRUE,LEN(Rework!$I68),FIND("/",Rework!$I68)-3)),IF(ISERROR(FIND("/",Rework!$I68))=TRUE,Rework!$I68,TRIM(LEFT(RIGHT(Rework!$I68, LEN(Rework!$I68)-FIND("/",Rework!$I68)),LEN(RIGHT(Rework!$I68, LEN(Rework!$I68)-FIND("/",Rework!$I68)))-1)))))</f>
        <v>0</v>
      </c>
      <c r="H67" s="41">
        <f>IF(Rework!W68&gt;0,IF(Rework!W68&gt;1,2,1),0)</f>
        <v>0</v>
      </c>
      <c r="I67" s="43">
        <f>IF(Rework!X68="",IF(Rework!$E68=61.5,2400,1800),Rework!X68)</f>
        <v>1800</v>
      </c>
      <c r="J67" s="41">
        <v>30</v>
      </c>
      <c r="K67" s="44">
        <f>IF(ISERROR(FIND("Belt",Rework!C68))=FALSE,0.3,IF(ISERROR(FIND("Roller",Rework!C68))=FALSE,0.05,0.25))</f>
        <v>0.25</v>
      </c>
      <c r="L67" s="44">
        <v>1</v>
      </c>
      <c r="M67" s="44">
        <v>0.95</v>
      </c>
      <c r="N67" s="44">
        <v>0.85</v>
      </c>
      <c r="O67" s="44">
        <f>IF(ISERROR(FIND("M",Rework!$N68))=TRUE,0.95,1)</f>
        <v>0.95</v>
      </c>
      <c r="P67" s="44">
        <v>1</v>
      </c>
      <c r="Q67" s="39">
        <f t="shared" si="0"/>
        <v>0</v>
      </c>
      <c r="R67" s="39">
        <f t="shared" si="1"/>
        <v>0</v>
      </c>
      <c r="S67" s="39">
        <f t="shared" si="2"/>
        <v>0</v>
      </c>
      <c r="T67" s="39">
        <f t="shared" si="3"/>
        <v>0</v>
      </c>
      <c r="U67" s="39">
        <f t="shared" si="4"/>
        <v>0</v>
      </c>
      <c r="V67" s="39">
        <f t="shared" si="5"/>
        <v>0</v>
      </c>
      <c r="W67" s="39">
        <f t="shared" si="6"/>
        <v>0</v>
      </c>
      <c r="X67" s="39">
        <f t="shared" si="7"/>
        <v>0</v>
      </c>
      <c r="Y67" s="39">
        <f t="shared" si="8"/>
        <v>36</v>
      </c>
      <c r="Z67" s="50">
        <f t="shared" si="9"/>
        <v>0</v>
      </c>
      <c r="AA67" s="32">
        <f t="shared" si="10"/>
        <v>2</v>
      </c>
      <c r="AB67" s="45">
        <f t="shared" si="11"/>
        <v>8</v>
      </c>
      <c r="AC67" s="31"/>
    </row>
    <row r="68" spans="1:29" ht="13.5" customHeight="1">
      <c r="A68" s="47" t="e">
        <f>'Conveyor List'!#REF!</f>
        <v>#REF!</v>
      </c>
      <c r="B68" s="40">
        <f>IF(AND(Rework!$K69="",Rework!$L69=""),0,MAX(MAX(LEFT(Rework!$K69,IF(ISERROR(FIND("/",Rework!$K69))=TRUE,LEN(Rework!$K69),FIND("/",Rework!$K69)-2)),TRIM(RIGHT(Rework!$K69,LEN(Rework!$K69)-IF(ISERROR(FIND("/",Rework!$K69))=TRUE,0,FIND("/",Rework!$K69))))),MAX(LEFT(Rework!$L69,IF(ISERROR(FIND("/",Rework!$L69))=TRUE,LEN(Rework!$L69),FIND("/",Rework!$L69)-2)),TRIM(RIGHT(Rework!$L69,LEN(Rework!$L69)-IF(ISERROR(FIND("/",Rework!$L69))=TRUE,0,FIND("/",Rework!$L69)))))))</f>
        <v>0</v>
      </c>
      <c r="C68" s="41">
        <f>IF(AND(Rework!$F69="",Rework!$G69=""),0,Rework!$F69+Rework!$G69/12)</f>
        <v>0</v>
      </c>
      <c r="D68" s="41">
        <f>IF(AND(Rework!F69="",Rework!G69=""),0,IF(ISERROR(FIND("Slave",Rework!C69)) =FALSE,Rework!F70+Rework!G70/12,0))</f>
        <v>0</v>
      </c>
      <c r="E68" s="42">
        <f>IF(Rework!$E69="",0,Rework!$E69)</f>
        <v>0</v>
      </c>
      <c r="F68" s="43">
        <f>IF(Rework!$H69="",0,MIN(LEFT(Rework!$H69,IF(ISERROR(FIND("/",Rework!$H69))=TRUE,LEN(Rework!$H69),FIND("/",Rework!$H69)-3)),IF(ISERROR(FIND("/",Rework!$H69))=TRUE,Rework!$H69,TRIM(LEFT(RIGHT(Rework!$H69, LEN(Rework!$H69)-FIND("/",Rework!$H69)),LEN(RIGHT(Rework!$H69, LEN(Rework!$H69)-FIND("/",Rework!$H69)))-1)))))</f>
        <v>0</v>
      </c>
      <c r="G68" s="43">
        <f>IF(Rework!$I69="",0,MAX(LEFT(Rework!$I69,IF(ISERROR(FIND("/",Rework!$I69))=TRUE,LEN(Rework!$I69),FIND("/",Rework!$I69)-3)),IF(ISERROR(FIND("/",Rework!$I69))=TRUE,Rework!$I69,TRIM(LEFT(RIGHT(Rework!$I69, LEN(Rework!$I69)-FIND("/",Rework!$I69)),LEN(RIGHT(Rework!$I69, LEN(Rework!$I69)-FIND("/",Rework!$I69)))-1)))))</f>
        <v>0</v>
      </c>
      <c r="H68" s="41">
        <f>IF(Rework!W69&gt;0,IF(Rework!W69&gt;1,2,1),0)</f>
        <v>0</v>
      </c>
      <c r="I68" s="43">
        <f>IF(Rework!X69="",IF(Rework!$E69=61.5,2400,1800),Rework!X69)</f>
        <v>1800</v>
      </c>
      <c r="J68" s="41">
        <v>30</v>
      </c>
      <c r="K68" s="44">
        <f>IF(ISERROR(FIND("Belt",Rework!C69))=FALSE,0.3,IF(ISERROR(FIND("Roller",Rework!C69))=FALSE,0.05,0.25))</f>
        <v>0.25</v>
      </c>
      <c r="L68" s="44">
        <v>1</v>
      </c>
      <c r="M68" s="44">
        <v>0.95</v>
      </c>
      <c r="N68" s="44">
        <v>0.85</v>
      </c>
      <c r="O68" s="44">
        <f>IF(ISERROR(FIND("M",Rework!$N69))=TRUE,0.95,1)</f>
        <v>0.95</v>
      </c>
      <c r="P68" s="44">
        <v>1</v>
      </c>
      <c r="Q68" s="39">
        <f t="shared" si="0"/>
        <v>0</v>
      </c>
      <c r="R68" s="39">
        <f t="shared" si="1"/>
        <v>0</v>
      </c>
      <c r="S68" s="39">
        <f t="shared" si="2"/>
        <v>0</v>
      </c>
      <c r="T68" s="39">
        <f t="shared" si="3"/>
        <v>0</v>
      </c>
      <c r="U68" s="39">
        <f t="shared" si="4"/>
        <v>0</v>
      </c>
      <c r="V68" s="39">
        <f t="shared" si="5"/>
        <v>0</v>
      </c>
      <c r="W68" s="39">
        <f t="shared" si="6"/>
        <v>0</v>
      </c>
      <c r="X68" s="39">
        <f t="shared" si="7"/>
        <v>0</v>
      </c>
      <c r="Y68" s="39">
        <f t="shared" si="8"/>
        <v>36</v>
      </c>
      <c r="Z68" s="50">
        <f t="shared" si="9"/>
        <v>0</v>
      </c>
      <c r="AA68" s="32">
        <f t="shared" si="10"/>
        <v>2</v>
      </c>
      <c r="AB68" s="45">
        <f t="shared" si="11"/>
        <v>8</v>
      </c>
      <c r="AC68" s="31"/>
    </row>
    <row r="69" spans="1:29" ht="13.5" customHeight="1">
      <c r="A69" s="47" t="e">
        <f>'Conveyor List'!#REF!</f>
        <v>#REF!</v>
      </c>
      <c r="B69" s="40">
        <f>IF(AND(Rework!$K70="",Rework!$L70=""),0,MAX(MAX(LEFT(Rework!$K70,IF(ISERROR(FIND("/",Rework!$K70))=TRUE,LEN(Rework!$K70),FIND("/",Rework!$K70)-2)),TRIM(RIGHT(Rework!$K70,LEN(Rework!$K70)-IF(ISERROR(FIND("/",Rework!$K70))=TRUE,0,FIND("/",Rework!$K70))))),MAX(LEFT(Rework!$L70,IF(ISERROR(FIND("/",Rework!$L70))=TRUE,LEN(Rework!$L70),FIND("/",Rework!$L70)-2)),TRIM(RIGHT(Rework!$L70,LEN(Rework!$L70)-IF(ISERROR(FIND("/",Rework!$L70))=TRUE,0,FIND("/",Rework!$L70)))))))</f>
        <v>0</v>
      </c>
      <c r="C69" s="41">
        <f>IF(AND(Rework!$F70="",Rework!$G70=""),0,Rework!$F70+Rework!$G70/12)</f>
        <v>0</v>
      </c>
      <c r="D69" s="41">
        <f>IF(AND(Rework!F70="",Rework!G70=""),0,IF(ISERROR(FIND("Slave",Rework!C70)) =FALSE,Rework!F71+Rework!G71/12,0))</f>
        <v>0</v>
      </c>
      <c r="E69" s="42">
        <f>IF(Rework!$E70="",0,Rework!$E70)</f>
        <v>0</v>
      </c>
      <c r="F69" s="43">
        <f>IF(Rework!$H70="",0,MIN(LEFT(Rework!$H70,IF(ISERROR(FIND("/",Rework!$H70))=TRUE,LEN(Rework!$H70),FIND("/",Rework!$H70)-3)),IF(ISERROR(FIND("/",Rework!$H70))=TRUE,Rework!$H70,TRIM(LEFT(RIGHT(Rework!$H70, LEN(Rework!$H70)-FIND("/",Rework!$H70)),LEN(RIGHT(Rework!$H70, LEN(Rework!$H70)-FIND("/",Rework!$H70)))-1)))))</f>
        <v>0</v>
      </c>
      <c r="G69" s="43">
        <f>IF(Rework!$I70="",0,MAX(LEFT(Rework!$I70,IF(ISERROR(FIND("/",Rework!$I70))=TRUE,LEN(Rework!$I70),FIND("/",Rework!$I70)-3)),IF(ISERROR(FIND("/",Rework!$I70))=TRUE,Rework!$I70,TRIM(LEFT(RIGHT(Rework!$I70, LEN(Rework!$I70)-FIND("/",Rework!$I70)),LEN(RIGHT(Rework!$I70, LEN(Rework!$I70)-FIND("/",Rework!$I70)))-1)))))</f>
        <v>0</v>
      </c>
      <c r="H69" s="41">
        <f>IF(Rework!W70&gt;0,IF(Rework!W70&gt;1,2,1),0)</f>
        <v>0</v>
      </c>
      <c r="I69" s="43">
        <f>IF(Rework!X70="",IF(Rework!$E70=61.5,2400,1800),Rework!X70)</f>
        <v>1800</v>
      </c>
      <c r="J69" s="41">
        <v>30</v>
      </c>
      <c r="K69" s="44">
        <f>IF(ISERROR(FIND("Belt",Rework!C70))=FALSE,0.3,IF(ISERROR(FIND("Roller",Rework!C70))=FALSE,0.05,0.25))</f>
        <v>0.25</v>
      </c>
      <c r="L69" s="44">
        <v>1</v>
      </c>
      <c r="M69" s="44">
        <v>0.95</v>
      </c>
      <c r="N69" s="44">
        <v>0.85</v>
      </c>
      <c r="O69" s="44">
        <f>IF(ISERROR(FIND("M",Rework!$N70))=TRUE,0.95,1)</f>
        <v>0.95</v>
      </c>
      <c r="P69" s="44">
        <v>1</v>
      </c>
      <c r="Q69" s="39">
        <f t="shared" si="0"/>
        <v>0</v>
      </c>
      <c r="R69" s="39">
        <f t="shared" si="1"/>
        <v>0</v>
      </c>
      <c r="S69" s="39">
        <f t="shared" si="2"/>
        <v>0</v>
      </c>
      <c r="T69" s="39">
        <f t="shared" si="3"/>
        <v>0</v>
      </c>
      <c r="U69" s="39">
        <f t="shared" si="4"/>
        <v>0</v>
      </c>
      <c r="V69" s="39">
        <f t="shared" si="5"/>
        <v>0</v>
      </c>
      <c r="W69" s="39">
        <f t="shared" si="6"/>
        <v>0</v>
      </c>
      <c r="X69" s="39">
        <f t="shared" si="7"/>
        <v>0</v>
      </c>
      <c r="Y69" s="39">
        <f t="shared" si="8"/>
        <v>36</v>
      </c>
      <c r="Z69" s="50">
        <f t="shared" si="9"/>
        <v>0</v>
      </c>
      <c r="AA69" s="32">
        <f t="shared" si="10"/>
        <v>2</v>
      </c>
      <c r="AB69" s="45">
        <f t="shared" si="11"/>
        <v>8</v>
      </c>
      <c r="AC69" s="31"/>
    </row>
    <row r="70" spans="1:29" ht="13.5" customHeight="1">
      <c r="A70" s="47" t="e">
        <f>'Conveyor List'!#REF!</f>
        <v>#REF!</v>
      </c>
      <c r="B70" s="40">
        <f>IF(AND(Rework!$K71="",Rework!$L71=""),0,MAX(MAX(LEFT(Rework!$K71,IF(ISERROR(FIND("/",Rework!$K71))=TRUE,LEN(Rework!$K71),FIND("/",Rework!$K71)-2)),TRIM(RIGHT(Rework!$K71,LEN(Rework!$K71)-IF(ISERROR(FIND("/",Rework!$K71))=TRUE,0,FIND("/",Rework!$K71))))),MAX(LEFT(Rework!$L71,IF(ISERROR(FIND("/",Rework!$L71))=TRUE,LEN(Rework!$L71),FIND("/",Rework!$L71)-2)),TRIM(RIGHT(Rework!$L71,LEN(Rework!$L71)-IF(ISERROR(FIND("/",Rework!$L71))=TRUE,0,FIND("/",Rework!$L71)))))))</f>
        <v>0</v>
      </c>
      <c r="C70" s="41">
        <f>IF(AND(Rework!$F71="",Rework!$G71=""),0,Rework!$F71+Rework!$G71/12)</f>
        <v>0</v>
      </c>
      <c r="D70" s="41">
        <f>IF(AND(Rework!F71="",Rework!G71=""),0,IF(ISERROR(FIND("Slave",Rework!C71)) =FALSE,Rework!F72+Rework!G72/12,0))</f>
        <v>0</v>
      </c>
      <c r="E70" s="42">
        <f>IF(Rework!$E71="",0,Rework!$E71)</f>
        <v>0</v>
      </c>
      <c r="F70" s="43">
        <f>IF(Rework!$H71="",0,MIN(LEFT(Rework!$H71,IF(ISERROR(FIND("/",Rework!$H71))=TRUE,LEN(Rework!$H71),FIND("/",Rework!$H71)-3)),IF(ISERROR(FIND("/",Rework!$H71))=TRUE,Rework!$H71,TRIM(LEFT(RIGHT(Rework!$H71, LEN(Rework!$H71)-FIND("/",Rework!$H71)),LEN(RIGHT(Rework!$H71, LEN(Rework!$H71)-FIND("/",Rework!$H71)))-1)))))</f>
        <v>0</v>
      </c>
      <c r="G70" s="43">
        <f>IF(Rework!$I71="",0,MAX(LEFT(Rework!$I71,IF(ISERROR(FIND("/",Rework!$I71))=TRUE,LEN(Rework!$I71),FIND("/",Rework!$I71)-3)),IF(ISERROR(FIND("/",Rework!$I71))=TRUE,Rework!$I71,TRIM(LEFT(RIGHT(Rework!$I71, LEN(Rework!$I71)-FIND("/",Rework!$I71)),LEN(RIGHT(Rework!$I71, LEN(Rework!$I71)-FIND("/",Rework!$I71)))-1)))))</f>
        <v>0</v>
      </c>
      <c r="H70" s="41">
        <f>IF(Rework!W71&gt;0,IF(Rework!W71&gt;1,2,1),0)</f>
        <v>0</v>
      </c>
      <c r="I70" s="43">
        <f>IF(Rework!X71="",IF(Rework!$E71=61.5,2400,1800),Rework!X71)</f>
        <v>1800</v>
      </c>
      <c r="J70" s="41">
        <v>30</v>
      </c>
      <c r="K70" s="44">
        <f>IF(ISERROR(FIND("Belt",Rework!C71))=FALSE,0.3,IF(ISERROR(FIND("Roller",Rework!C71))=FALSE,0.05,0.25))</f>
        <v>0.25</v>
      </c>
      <c r="L70" s="44">
        <v>1</v>
      </c>
      <c r="M70" s="44">
        <v>0.95</v>
      </c>
      <c r="N70" s="44">
        <v>0.85</v>
      </c>
      <c r="O70" s="44">
        <f>IF(ISERROR(FIND("M",Rework!$N71))=TRUE,0.95,1)</f>
        <v>0.95</v>
      </c>
      <c r="P70" s="44">
        <v>1</v>
      </c>
      <c r="Q70" s="39">
        <f t="shared" ref="Q70:Q133" si="12">IF(B70=0,0,(I70*J70)/(60*B70))</f>
        <v>0</v>
      </c>
      <c r="R70" s="39">
        <f t="shared" ref="R70:R133" si="13">IF(E70=0,0,(2*L70*((E70-1)/12)))</f>
        <v>0</v>
      </c>
      <c r="S70" s="39">
        <f t="shared" ref="S70:S133" si="14">IF(B70=0,0,(1.25*B70*K70*C70*(Q70+R70))/(33000*M70*N70*O70))</f>
        <v>0</v>
      </c>
      <c r="T70" s="39">
        <f t="shared" ref="T70:T133" si="15">IF(AND(G70=0,F70=0),0,(1.25*I70*J70*((G70-F70)/12))/(60*33000*M70*N70*O70))</f>
        <v>0</v>
      </c>
      <c r="U70" s="39">
        <f t="shared" ref="U70:U133" si="16">IF(E70=0,0,(1.25*B70*0.05*(Q70+(((E70/12)-1)*L70))*C70)/(60*33000*M70*N70*O70))</f>
        <v>0</v>
      </c>
      <c r="V70" s="39">
        <f t="shared" ref="V70:V133" si="17">IF(H70=0,0,(1.25*B70*K70*(H70*((12*(E70-1))+200)))/(33000*M70*N70*O70))</f>
        <v>0</v>
      </c>
      <c r="W70" s="39">
        <f t="shared" ref="W70:W133" si="18">IF(D70=0,0,(1.25*B70*K70*D70*(Q70+R70))/(33000*M70*N70*O70*O70)+5*(0.01*(500+1.25*((Q70+R70)*K70*D70)))*B70/(33000*M70*N70*O70*O70))</f>
        <v>0</v>
      </c>
      <c r="X70" s="39">
        <f t="shared" ref="X70:X133" si="19">IF(B70=0,0,ROUNDUP(((AA70/B70)*33000*N70),0))</f>
        <v>0</v>
      </c>
      <c r="Y70" s="39">
        <f t="shared" ref="Y70:Y133" si="20">IF(C70="",0,ROUNDUP((((K70*(C70+D70)*(Q70+R70))+(J70+((G70-F70)/12)))/0.85),0))</f>
        <v>36</v>
      </c>
      <c r="Z70" s="50">
        <f t="shared" ref="Z70:Z133" si="21">S70+T70+U70+V70+W70</f>
        <v>0</v>
      </c>
      <c r="AA70" s="32">
        <f t="shared" ref="AA70:AA133" si="22">VLOOKUP(Z70,$AD$3:$AF$13,3,TRUE)</f>
        <v>2</v>
      </c>
      <c r="AB70" s="45">
        <f t="shared" ref="AB70:AB133" si="23">VLOOKUP(X70,$AH$3:$AJ$5,3,TRUE)</f>
        <v>8</v>
      </c>
      <c r="AC70" s="31"/>
    </row>
    <row r="71" spans="1:29" ht="13.5" customHeight="1">
      <c r="A71" s="47" t="e">
        <f>'Conveyor List'!#REF!</f>
        <v>#REF!</v>
      </c>
      <c r="B71" s="40">
        <f>IF(AND(Rework!$K72="",Rework!$L72=""),0,MAX(MAX(LEFT(Rework!$K72,IF(ISERROR(FIND("/",Rework!$K72))=TRUE,LEN(Rework!$K72),FIND("/",Rework!$K72)-2)),TRIM(RIGHT(Rework!$K72,LEN(Rework!$K72)-IF(ISERROR(FIND("/",Rework!$K72))=TRUE,0,FIND("/",Rework!$K72))))),MAX(LEFT(Rework!$L72,IF(ISERROR(FIND("/",Rework!$L72))=TRUE,LEN(Rework!$L72),FIND("/",Rework!$L72)-2)),TRIM(RIGHT(Rework!$L72,LEN(Rework!$L72)-IF(ISERROR(FIND("/",Rework!$L72))=TRUE,0,FIND("/",Rework!$L72)))))))</f>
        <v>0</v>
      </c>
      <c r="C71" s="41">
        <f>IF(AND(Rework!$F72="",Rework!$G72=""),0,Rework!$F72+Rework!$G72/12)</f>
        <v>0</v>
      </c>
      <c r="D71" s="41">
        <f>IF(AND(Rework!F72="",Rework!G72=""),0,IF(ISERROR(FIND("Slave",Rework!C72)) =FALSE,Rework!F73+Rework!G73/12,0))</f>
        <v>0</v>
      </c>
      <c r="E71" s="42">
        <f>IF(Rework!$E72="",0,Rework!$E72)</f>
        <v>0</v>
      </c>
      <c r="F71" s="43">
        <f>IF(Rework!$H72="",0,MIN(LEFT(Rework!$H72,IF(ISERROR(FIND("/",Rework!$H72))=TRUE,LEN(Rework!$H72),FIND("/",Rework!$H72)-3)),IF(ISERROR(FIND("/",Rework!$H72))=TRUE,Rework!$H72,TRIM(LEFT(RIGHT(Rework!$H72, LEN(Rework!$H72)-FIND("/",Rework!$H72)),LEN(RIGHT(Rework!$H72, LEN(Rework!$H72)-FIND("/",Rework!$H72)))-1)))))</f>
        <v>0</v>
      </c>
      <c r="G71" s="43">
        <f>IF(Rework!$I72="",0,MAX(LEFT(Rework!$I72,IF(ISERROR(FIND("/",Rework!$I72))=TRUE,LEN(Rework!$I72),FIND("/",Rework!$I72)-3)),IF(ISERROR(FIND("/",Rework!$I72))=TRUE,Rework!$I72,TRIM(LEFT(RIGHT(Rework!$I72, LEN(Rework!$I72)-FIND("/",Rework!$I72)),LEN(RIGHT(Rework!$I72, LEN(Rework!$I72)-FIND("/",Rework!$I72)))-1)))))</f>
        <v>0</v>
      </c>
      <c r="H71" s="41">
        <f>IF(Rework!W72&gt;0,IF(Rework!W72&gt;1,2,1),0)</f>
        <v>0</v>
      </c>
      <c r="I71" s="43">
        <f>IF(Rework!X72="",IF(Rework!$E72=61.5,2400,1800),Rework!X72)</f>
        <v>1800</v>
      </c>
      <c r="J71" s="41">
        <v>30</v>
      </c>
      <c r="K71" s="44">
        <f>IF(ISERROR(FIND("Belt",Rework!C72))=FALSE,0.3,IF(ISERROR(FIND("Roller",Rework!C72))=FALSE,0.05,0.25))</f>
        <v>0.25</v>
      </c>
      <c r="L71" s="44">
        <v>1</v>
      </c>
      <c r="M71" s="44">
        <v>0.95</v>
      </c>
      <c r="N71" s="44">
        <v>0.85</v>
      </c>
      <c r="O71" s="44">
        <f>IF(ISERROR(FIND("M",Rework!$N72))=TRUE,0.95,1)</f>
        <v>0.95</v>
      </c>
      <c r="P71" s="44">
        <v>1</v>
      </c>
      <c r="Q71" s="39">
        <f t="shared" si="12"/>
        <v>0</v>
      </c>
      <c r="R71" s="39">
        <f t="shared" si="13"/>
        <v>0</v>
      </c>
      <c r="S71" s="39">
        <f t="shared" si="14"/>
        <v>0</v>
      </c>
      <c r="T71" s="39">
        <f t="shared" si="15"/>
        <v>0</v>
      </c>
      <c r="U71" s="39">
        <f t="shared" si="16"/>
        <v>0</v>
      </c>
      <c r="V71" s="39">
        <f t="shared" si="17"/>
        <v>0</v>
      </c>
      <c r="W71" s="39">
        <f t="shared" si="18"/>
        <v>0</v>
      </c>
      <c r="X71" s="39">
        <f t="shared" si="19"/>
        <v>0</v>
      </c>
      <c r="Y71" s="39">
        <f t="shared" si="20"/>
        <v>36</v>
      </c>
      <c r="Z71" s="50">
        <f t="shared" si="21"/>
        <v>0</v>
      </c>
      <c r="AA71" s="32">
        <f t="shared" si="22"/>
        <v>2</v>
      </c>
      <c r="AB71" s="45">
        <f t="shared" si="23"/>
        <v>8</v>
      </c>
      <c r="AC71" s="31"/>
    </row>
    <row r="72" spans="1:29" ht="13.5" customHeight="1">
      <c r="A72" s="47" t="e">
        <f>'Conveyor List'!#REF!</f>
        <v>#REF!</v>
      </c>
      <c r="B72" s="40">
        <f>IF(AND(Rework!$K73="",Rework!$L73=""),0,MAX(MAX(LEFT(Rework!$K73,IF(ISERROR(FIND("/",Rework!$K73))=TRUE,LEN(Rework!$K73),FIND("/",Rework!$K73)-2)),TRIM(RIGHT(Rework!$K73,LEN(Rework!$K73)-IF(ISERROR(FIND("/",Rework!$K73))=TRUE,0,FIND("/",Rework!$K73))))),MAX(LEFT(Rework!$L73,IF(ISERROR(FIND("/",Rework!$L73))=TRUE,LEN(Rework!$L73),FIND("/",Rework!$L73)-2)),TRIM(RIGHT(Rework!$L73,LEN(Rework!$L73)-IF(ISERROR(FIND("/",Rework!$L73))=TRUE,0,FIND("/",Rework!$L73)))))))</f>
        <v>0</v>
      </c>
      <c r="C72" s="41">
        <f>IF(AND(Rework!$F73="",Rework!$G73=""),0,Rework!$F73+Rework!$G73/12)</f>
        <v>0</v>
      </c>
      <c r="D72" s="41">
        <f>IF(AND(Rework!F73="",Rework!G73=""),0,IF(ISERROR(FIND("Slave",Rework!C73)) =FALSE,Rework!F74+Rework!G74/12,0))</f>
        <v>0</v>
      </c>
      <c r="E72" s="42">
        <f>IF(Rework!$E73="",0,Rework!$E73)</f>
        <v>0</v>
      </c>
      <c r="F72" s="43">
        <f>IF(Rework!$H73="",0,MIN(LEFT(Rework!$H73,IF(ISERROR(FIND("/",Rework!$H73))=TRUE,LEN(Rework!$H73),FIND("/",Rework!$H73)-3)),IF(ISERROR(FIND("/",Rework!$H73))=TRUE,Rework!$H73,TRIM(LEFT(RIGHT(Rework!$H73, LEN(Rework!$H73)-FIND("/",Rework!$H73)),LEN(RIGHT(Rework!$H73, LEN(Rework!$H73)-FIND("/",Rework!$H73)))-1)))))</f>
        <v>0</v>
      </c>
      <c r="G72" s="43">
        <f>IF(Rework!$I73="",0,MAX(LEFT(Rework!$I73,IF(ISERROR(FIND("/",Rework!$I73))=TRUE,LEN(Rework!$I73),FIND("/",Rework!$I73)-3)),IF(ISERROR(FIND("/",Rework!$I73))=TRUE,Rework!$I73,TRIM(LEFT(RIGHT(Rework!$I73, LEN(Rework!$I73)-FIND("/",Rework!$I73)),LEN(RIGHT(Rework!$I73, LEN(Rework!$I73)-FIND("/",Rework!$I73)))-1)))))</f>
        <v>0</v>
      </c>
      <c r="H72" s="41">
        <f>IF(Rework!W73&gt;0,IF(Rework!W73&gt;1,2,1),0)</f>
        <v>0</v>
      </c>
      <c r="I72" s="43">
        <f>IF(Rework!X73="",IF(Rework!$E73=61.5,2400,1800),Rework!X73)</f>
        <v>1800</v>
      </c>
      <c r="J72" s="41">
        <v>30</v>
      </c>
      <c r="K72" s="44">
        <f>IF(ISERROR(FIND("Belt",Rework!C73))=FALSE,0.3,IF(ISERROR(FIND("Roller",Rework!C73))=FALSE,0.05,0.25))</f>
        <v>0.25</v>
      </c>
      <c r="L72" s="44">
        <v>1</v>
      </c>
      <c r="M72" s="44">
        <v>0.95</v>
      </c>
      <c r="N72" s="44">
        <v>0.85</v>
      </c>
      <c r="O72" s="44">
        <f>IF(ISERROR(FIND("M",Rework!$N73))=TRUE,0.95,1)</f>
        <v>0.95</v>
      </c>
      <c r="P72" s="44">
        <v>1</v>
      </c>
      <c r="Q72" s="39">
        <f t="shared" si="12"/>
        <v>0</v>
      </c>
      <c r="R72" s="39">
        <f t="shared" si="13"/>
        <v>0</v>
      </c>
      <c r="S72" s="39">
        <f t="shared" si="14"/>
        <v>0</v>
      </c>
      <c r="T72" s="39">
        <f t="shared" si="15"/>
        <v>0</v>
      </c>
      <c r="U72" s="39">
        <f t="shared" si="16"/>
        <v>0</v>
      </c>
      <c r="V72" s="39">
        <f t="shared" si="17"/>
        <v>0</v>
      </c>
      <c r="W72" s="39">
        <f t="shared" si="18"/>
        <v>0</v>
      </c>
      <c r="X72" s="39">
        <f t="shared" si="19"/>
        <v>0</v>
      </c>
      <c r="Y72" s="39">
        <f t="shared" si="20"/>
        <v>36</v>
      </c>
      <c r="Z72" s="50">
        <f t="shared" si="21"/>
        <v>0</v>
      </c>
      <c r="AA72" s="32">
        <f t="shared" si="22"/>
        <v>2</v>
      </c>
      <c r="AB72" s="45">
        <f t="shared" si="23"/>
        <v>8</v>
      </c>
      <c r="AC72" s="31"/>
    </row>
    <row r="73" spans="1:29" ht="13.5" customHeight="1">
      <c r="A73" s="47" t="e">
        <f>'Conveyor List'!#REF!</f>
        <v>#REF!</v>
      </c>
      <c r="B73" s="40">
        <f>IF(AND(Rework!$K74="",Rework!$L74=""),0,MAX(MAX(LEFT(Rework!$K74,IF(ISERROR(FIND("/",Rework!$K74))=TRUE,LEN(Rework!$K74),FIND("/",Rework!$K74)-2)),TRIM(RIGHT(Rework!$K74,LEN(Rework!$K74)-IF(ISERROR(FIND("/",Rework!$K74))=TRUE,0,FIND("/",Rework!$K74))))),MAX(LEFT(Rework!$L74,IF(ISERROR(FIND("/",Rework!$L74))=TRUE,LEN(Rework!$L74),FIND("/",Rework!$L74)-2)),TRIM(RIGHT(Rework!$L74,LEN(Rework!$L74)-IF(ISERROR(FIND("/",Rework!$L74))=TRUE,0,FIND("/",Rework!$L74)))))))</f>
        <v>0</v>
      </c>
      <c r="C73" s="41">
        <f>IF(AND(Rework!$F74="",Rework!$G74=""),0,Rework!$F74+Rework!$G74/12)</f>
        <v>0</v>
      </c>
      <c r="D73" s="41">
        <f>IF(AND(Rework!F74="",Rework!G74=""),0,IF(ISERROR(FIND("Slave",Rework!C74)) =FALSE,Rework!F75+Rework!G75/12,0))</f>
        <v>0</v>
      </c>
      <c r="E73" s="42">
        <f>IF(Rework!$E74="",0,Rework!$E74)</f>
        <v>0</v>
      </c>
      <c r="F73" s="43">
        <f>IF(Rework!$H74="",0,MIN(LEFT(Rework!$H74,IF(ISERROR(FIND("/",Rework!$H74))=TRUE,LEN(Rework!$H74),FIND("/",Rework!$H74)-3)),IF(ISERROR(FIND("/",Rework!$H74))=TRUE,Rework!$H74,TRIM(LEFT(RIGHT(Rework!$H74, LEN(Rework!$H74)-FIND("/",Rework!$H74)),LEN(RIGHT(Rework!$H74, LEN(Rework!$H74)-FIND("/",Rework!$H74)))-1)))))</f>
        <v>0</v>
      </c>
      <c r="G73" s="43">
        <f>IF(Rework!$I74="",0,MAX(LEFT(Rework!$I74,IF(ISERROR(FIND("/",Rework!$I74))=TRUE,LEN(Rework!$I74),FIND("/",Rework!$I74)-3)),IF(ISERROR(FIND("/",Rework!$I74))=TRUE,Rework!$I74,TRIM(LEFT(RIGHT(Rework!$I74, LEN(Rework!$I74)-FIND("/",Rework!$I74)),LEN(RIGHT(Rework!$I74, LEN(Rework!$I74)-FIND("/",Rework!$I74)))-1)))))</f>
        <v>0</v>
      </c>
      <c r="H73" s="41">
        <f>IF(Rework!W74&gt;0,IF(Rework!W74&gt;1,2,1),0)</f>
        <v>0</v>
      </c>
      <c r="I73" s="43">
        <f>IF(Rework!X74="",IF(Rework!$E74=61.5,2400,1800),Rework!X74)</f>
        <v>1800</v>
      </c>
      <c r="J73" s="41">
        <v>30</v>
      </c>
      <c r="K73" s="44">
        <f>IF(ISERROR(FIND("Belt",Rework!C74))=FALSE,0.3,IF(ISERROR(FIND("Roller",Rework!C74))=FALSE,0.05,0.25))</f>
        <v>0.25</v>
      </c>
      <c r="L73" s="44">
        <v>1</v>
      </c>
      <c r="M73" s="44">
        <v>0.95</v>
      </c>
      <c r="N73" s="44">
        <v>0.85</v>
      </c>
      <c r="O73" s="44">
        <f>IF(ISERROR(FIND("M",Rework!$N74))=TRUE,0.95,1)</f>
        <v>0.95</v>
      </c>
      <c r="P73" s="44">
        <v>1</v>
      </c>
      <c r="Q73" s="39">
        <f t="shared" si="12"/>
        <v>0</v>
      </c>
      <c r="R73" s="39">
        <f t="shared" si="13"/>
        <v>0</v>
      </c>
      <c r="S73" s="39">
        <f t="shared" si="14"/>
        <v>0</v>
      </c>
      <c r="T73" s="39">
        <f t="shared" si="15"/>
        <v>0</v>
      </c>
      <c r="U73" s="39">
        <f t="shared" si="16"/>
        <v>0</v>
      </c>
      <c r="V73" s="39">
        <f t="shared" si="17"/>
        <v>0</v>
      </c>
      <c r="W73" s="39">
        <f t="shared" si="18"/>
        <v>0</v>
      </c>
      <c r="X73" s="39">
        <f t="shared" si="19"/>
        <v>0</v>
      </c>
      <c r="Y73" s="39">
        <f t="shared" si="20"/>
        <v>36</v>
      </c>
      <c r="Z73" s="50">
        <f t="shared" si="21"/>
        <v>0</v>
      </c>
      <c r="AA73" s="32">
        <f t="shared" si="22"/>
        <v>2</v>
      </c>
      <c r="AB73" s="45">
        <f t="shared" si="23"/>
        <v>8</v>
      </c>
      <c r="AC73" s="31"/>
    </row>
    <row r="74" spans="1:29" ht="13.5" customHeight="1">
      <c r="A74" s="47" t="e">
        <f>'Conveyor List'!#REF!</f>
        <v>#REF!</v>
      </c>
      <c r="B74" s="40">
        <f>IF(AND(Rework!$K75="",Rework!$L75=""),0,MAX(MAX(LEFT(Rework!$K75,IF(ISERROR(FIND("/",Rework!$K75))=TRUE,LEN(Rework!$K75),FIND("/",Rework!$K75)-2)),TRIM(RIGHT(Rework!$K75,LEN(Rework!$K75)-IF(ISERROR(FIND("/",Rework!$K75))=TRUE,0,FIND("/",Rework!$K75))))),MAX(LEFT(Rework!$L75,IF(ISERROR(FIND("/",Rework!$L75))=TRUE,LEN(Rework!$L75),FIND("/",Rework!$L75)-2)),TRIM(RIGHT(Rework!$L75,LEN(Rework!$L75)-IF(ISERROR(FIND("/",Rework!$L75))=TRUE,0,FIND("/",Rework!$L75)))))))</f>
        <v>0</v>
      </c>
      <c r="C74" s="41">
        <f>IF(AND(Rework!$F75="",Rework!$G75=""),0,Rework!$F75+Rework!$G75/12)</f>
        <v>0</v>
      </c>
      <c r="D74" s="41">
        <f>IF(AND(Rework!F75="",Rework!G75=""),0,IF(ISERROR(FIND("Slave",Rework!C75)) =FALSE,Rework!F76+Rework!G76/12,0))</f>
        <v>0</v>
      </c>
      <c r="E74" s="42">
        <f>IF(Rework!$E75="",0,Rework!$E75)</f>
        <v>0</v>
      </c>
      <c r="F74" s="43">
        <f>IF(Rework!$H75="",0,MIN(LEFT(Rework!$H75,IF(ISERROR(FIND("/",Rework!$H75))=TRUE,LEN(Rework!$H75),FIND("/",Rework!$H75)-3)),IF(ISERROR(FIND("/",Rework!$H75))=TRUE,Rework!$H75,TRIM(LEFT(RIGHT(Rework!$H75, LEN(Rework!$H75)-FIND("/",Rework!$H75)),LEN(RIGHT(Rework!$H75, LEN(Rework!$H75)-FIND("/",Rework!$H75)))-1)))))</f>
        <v>0</v>
      </c>
      <c r="G74" s="43">
        <f>IF(Rework!$I75="",0,MAX(LEFT(Rework!$I75,IF(ISERROR(FIND("/",Rework!$I75))=TRUE,LEN(Rework!$I75),FIND("/",Rework!$I75)-3)),IF(ISERROR(FIND("/",Rework!$I75))=TRUE,Rework!$I75,TRIM(LEFT(RIGHT(Rework!$I75, LEN(Rework!$I75)-FIND("/",Rework!$I75)),LEN(RIGHT(Rework!$I75, LEN(Rework!$I75)-FIND("/",Rework!$I75)))-1)))))</f>
        <v>0</v>
      </c>
      <c r="H74" s="41">
        <f>IF(Rework!W75&gt;0,IF(Rework!W75&gt;1,2,1),0)</f>
        <v>0</v>
      </c>
      <c r="I74" s="43">
        <f>IF(Rework!X75="",IF(Rework!$E75=61.5,2400,1800),Rework!X75)</f>
        <v>1800</v>
      </c>
      <c r="J74" s="41">
        <v>30</v>
      </c>
      <c r="K74" s="44">
        <f>IF(ISERROR(FIND("Belt",Rework!C75))=FALSE,0.3,IF(ISERROR(FIND("Roller",Rework!C75))=FALSE,0.05,0.25))</f>
        <v>0.25</v>
      </c>
      <c r="L74" s="44">
        <v>1</v>
      </c>
      <c r="M74" s="44">
        <v>0.95</v>
      </c>
      <c r="N74" s="44">
        <v>0.85</v>
      </c>
      <c r="O74" s="44">
        <f>IF(ISERROR(FIND("M",Rework!$N75))=TRUE,0.95,1)</f>
        <v>0.95</v>
      </c>
      <c r="P74" s="44">
        <v>1</v>
      </c>
      <c r="Q74" s="39">
        <f t="shared" si="12"/>
        <v>0</v>
      </c>
      <c r="R74" s="39">
        <f t="shared" si="13"/>
        <v>0</v>
      </c>
      <c r="S74" s="39">
        <f t="shared" si="14"/>
        <v>0</v>
      </c>
      <c r="T74" s="39">
        <f t="shared" si="15"/>
        <v>0</v>
      </c>
      <c r="U74" s="39">
        <f t="shared" si="16"/>
        <v>0</v>
      </c>
      <c r="V74" s="39">
        <f t="shared" si="17"/>
        <v>0</v>
      </c>
      <c r="W74" s="39">
        <f t="shared" si="18"/>
        <v>0</v>
      </c>
      <c r="X74" s="39">
        <f t="shared" si="19"/>
        <v>0</v>
      </c>
      <c r="Y74" s="39">
        <f t="shared" si="20"/>
        <v>36</v>
      </c>
      <c r="Z74" s="50">
        <f t="shared" si="21"/>
        <v>0</v>
      </c>
      <c r="AA74" s="32">
        <f t="shared" si="22"/>
        <v>2</v>
      </c>
      <c r="AB74" s="45">
        <f t="shared" si="23"/>
        <v>8</v>
      </c>
      <c r="AC74" s="31"/>
    </row>
    <row r="75" spans="1:29" ht="13.5" customHeight="1">
      <c r="A75" s="47" t="e">
        <f>'Conveyor List'!#REF!</f>
        <v>#REF!</v>
      </c>
      <c r="B75" s="40">
        <f>IF(AND(Rework!$K76="",Rework!$L76=""),0,MAX(MAX(LEFT(Rework!$K76,IF(ISERROR(FIND("/",Rework!$K76))=TRUE,LEN(Rework!$K76),FIND("/",Rework!$K76)-2)),TRIM(RIGHT(Rework!$K76,LEN(Rework!$K76)-IF(ISERROR(FIND("/",Rework!$K76))=TRUE,0,FIND("/",Rework!$K76))))),MAX(LEFT(Rework!$L76,IF(ISERROR(FIND("/",Rework!$L76))=TRUE,LEN(Rework!$L76),FIND("/",Rework!$L76)-2)),TRIM(RIGHT(Rework!$L76,LEN(Rework!$L76)-IF(ISERROR(FIND("/",Rework!$L76))=TRUE,0,FIND("/",Rework!$L76)))))))</f>
        <v>0</v>
      </c>
      <c r="C75" s="41">
        <f>IF(AND(Rework!$F76="",Rework!$G76=""),0,Rework!$F76+Rework!$G76/12)</f>
        <v>0</v>
      </c>
      <c r="D75" s="41">
        <f>IF(AND(Rework!F76="",Rework!G76=""),0,IF(ISERROR(FIND("Slave",Rework!C76)) =FALSE,Rework!F77+Rework!G77/12,0))</f>
        <v>0</v>
      </c>
      <c r="E75" s="42">
        <f>IF(Rework!$E76="",0,Rework!$E76)</f>
        <v>0</v>
      </c>
      <c r="F75" s="43">
        <f>IF(Rework!$H76="",0,MIN(LEFT(Rework!$H76,IF(ISERROR(FIND("/",Rework!$H76))=TRUE,LEN(Rework!$H76),FIND("/",Rework!$H76)-3)),IF(ISERROR(FIND("/",Rework!$H76))=TRUE,Rework!$H76,TRIM(LEFT(RIGHT(Rework!$H76, LEN(Rework!$H76)-FIND("/",Rework!$H76)),LEN(RIGHT(Rework!$H76, LEN(Rework!$H76)-FIND("/",Rework!$H76)))-1)))))</f>
        <v>0</v>
      </c>
      <c r="G75" s="43">
        <f>IF(Rework!$I76="",0,MAX(LEFT(Rework!$I76,IF(ISERROR(FIND("/",Rework!$I76))=TRUE,LEN(Rework!$I76),FIND("/",Rework!$I76)-3)),IF(ISERROR(FIND("/",Rework!$I76))=TRUE,Rework!$I76,TRIM(LEFT(RIGHT(Rework!$I76, LEN(Rework!$I76)-FIND("/",Rework!$I76)),LEN(RIGHT(Rework!$I76, LEN(Rework!$I76)-FIND("/",Rework!$I76)))-1)))))</f>
        <v>0</v>
      </c>
      <c r="H75" s="41">
        <f>IF(Rework!W76&gt;0,IF(Rework!W76&gt;1,2,1),0)</f>
        <v>0</v>
      </c>
      <c r="I75" s="43">
        <f>IF(Rework!X76="",IF(Rework!$E76=61.5,2400,1800),Rework!X76)</f>
        <v>1800</v>
      </c>
      <c r="J75" s="41">
        <v>30</v>
      </c>
      <c r="K75" s="44">
        <f>IF(ISERROR(FIND("Belt",Rework!C76))=FALSE,0.3,IF(ISERROR(FIND("Roller",Rework!C76))=FALSE,0.05,0.25))</f>
        <v>0.25</v>
      </c>
      <c r="L75" s="44">
        <v>1</v>
      </c>
      <c r="M75" s="44">
        <v>0.95</v>
      </c>
      <c r="N75" s="44">
        <v>0.85</v>
      </c>
      <c r="O75" s="44">
        <f>IF(ISERROR(FIND("M",Rework!$N76))=TRUE,0.95,1)</f>
        <v>0.95</v>
      </c>
      <c r="P75" s="44">
        <v>1</v>
      </c>
      <c r="Q75" s="39">
        <f t="shared" si="12"/>
        <v>0</v>
      </c>
      <c r="R75" s="39">
        <f t="shared" si="13"/>
        <v>0</v>
      </c>
      <c r="S75" s="39">
        <f t="shared" si="14"/>
        <v>0</v>
      </c>
      <c r="T75" s="39">
        <f t="shared" si="15"/>
        <v>0</v>
      </c>
      <c r="U75" s="39">
        <f t="shared" si="16"/>
        <v>0</v>
      </c>
      <c r="V75" s="39">
        <f t="shared" si="17"/>
        <v>0</v>
      </c>
      <c r="W75" s="39">
        <f t="shared" si="18"/>
        <v>0</v>
      </c>
      <c r="X75" s="39">
        <f t="shared" si="19"/>
        <v>0</v>
      </c>
      <c r="Y75" s="39">
        <f t="shared" si="20"/>
        <v>36</v>
      </c>
      <c r="Z75" s="50">
        <f t="shared" si="21"/>
        <v>0</v>
      </c>
      <c r="AA75" s="32">
        <f t="shared" si="22"/>
        <v>2</v>
      </c>
      <c r="AB75" s="45">
        <f t="shared" si="23"/>
        <v>8</v>
      </c>
      <c r="AC75" s="31"/>
    </row>
    <row r="76" spans="1:29" ht="13.5" customHeight="1">
      <c r="A76" s="47" t="e">
        <f>'Conveyor List'!#REF!</f>
        <v>#REF!</v>
      </c>
      <c r="B76" s="40">
        <f>IF(AND(Rework!$K77="",Rework!$L77=""),0,MAX(MAX(LEFT(Rework!$K77,IF(ISERROR(FIND("/",Rework!$K77))=TRUE,LEN(Rework!$K77),FIND("/",Rework!$K77)-2)),TRIM(RIGHT(Rework!$K77,LEN(Rework!$K77)-IF(ISERROR(FIND("/",Rework!$K77))=TRUE,0,FIND("/",Rework!$K77))))),MAX(LEFT(Rework!$L77,IF(ISERROR(FIND("/",Rework!$L77))=TRUE,LEN(Rework!$L77),FIND("/",Rework!$L77)-2)),TRIM(RIGHT(Rework!$L77,LEN(Rework!$L77)-IF(ISERROR(FIND("/",Rework!$L77))=TRUE,0,FIND("/",Rework!$L77)))))))</f>
        <v>0</v>
      </c>
      <c r="C76" s="41">
        <f>IF(AND(Rework!$F77="",Rework!$G77=""),0,Rework!$F77+Rework!$G77/12)</f>
        <v>0</v>
      </c>
      <c r="D76" s="41">
        <f>IF(AND(Rework!F77="",Rework!G77=""),0,IF(ISERROR(FIND("Slave",Rework!C77)) =FALSE,Rework!F78+Rework!G78/12,0))</f>
        <v>0</v>
      </c>
      <c r="E76" s="42">
        <f>IF(Rework!$E77="",0,Rework!$E77)</f>
        <v>0</v>
      </c>
      <c r="F76" s="43">
        <f>IF(Rework!$H77="",0,MIN(LEFT(Rework!$H77,IF(ISERROR(FIND("/",Rework!$H77))=TRUE,LEN(Rework!$H77),FIND("/",Rework!$H77)-3)),IF(ISERROR(FIND("/",Rework!$H77))=TRUE,Rework!$H77,TRIM(LEFT(RIGHT(Rework!$H77, LEN(Rework!$H77)-FIND("/",Rework!$H77)),LEN(RIGHT(Rework!$H77, LEN(Rework!$H77)-FIND("/",Rework!$H77)))-1)))))</f>
        <v>0</v>
      </c>
      <c r="G76" s="43">
        <f>IF(Rework!$I77="",0,MAX(LEFT(Rework!$I77,IF(ISERROR(FIND("/",Rework!$I77))=TRUE,LEN(Rework!$I77),FIND("/",Rework!$I77)-3)),IF(ISERROR(FIND("/",Rework!$I77))=TRUE,Rework!$I77,TRIM(LEFT(RIGHT(Rework!$I77, LEN(Rework!$I77)-FIND("/",Rework!$I77)),LEN(RIGHT(Rework!$I77, LEN(Rework!$I77)-FIND("/",Rework!$I77)))-1)))))</f>
        <v>0</v>
      </c>
      <c r="H76" s="41">
        <f>IF(Rework!W77&gt;0,IF(Rework!W77&gt;1,2,1),0)</f>
        <v>0</v>
      </c>
      <c r="I76" s="43">
        <f>IF(Rework!X77="",IF(Rework!$E77=61.5,2400,1800),Rework!X77)</f>
        <v>1800</v>
      </c>
      <c r="J76" s="41">
        <v>30</v>
      </c>
      <c r="K76" s="44">
        <f>IF(ISERROR(FIND("Belt",Rework!C77))=FALSE,0.3,IF(ISERROR(FIND("Roller",Rework!C77))=FALSE,0.05,0.25))</f>
        <v>0.25</v>
      </c>
      <c r="L76" s="44">
        <v>1</v>
      </c>
      <c r="M76" s="44">
        <v>0.95</v>
      </c>
      <c r="N76" s="44">
        <v>0.85</v>
      </c>
      <c r="O76" s="44">
        <f>IF(ISERROR(FIND("M",Rework!$N77))=TRUE,0.95,1)</f>
        <v>0.95</v>
      </c>
      <c r="P76" s="44">
        <v>1</v>
      </c>
      <c r="Q76" s="39">
        <f t="shared" si="12"/>
        <v>0</v>
      </c>
      <c r="R76" s="39">
        <f t="shared" si="13"/>
        <v>0</v>
      </c>
      <c r="S76" s="39">
        <f t="shared" si="14"/>
        <v>0</v>
      </c>
      <c r="T76" s="39">
        <f t="shared" si="15"/>
        <v>0</v>
      </c>
      <c r="U76" s="39">
        <f t="shared" si="16"/>
        <v>0</v>
      </c>
      <c r="V76" s="39">
        <f t="shared" si="17"/>
        <v>0</v>
      </c>
      <c r="W76" s="39">
        <f t="shared" si="18"/>
        <v>0</v>
      </c>
      <c r="X76" s="39">
        <f t="shared" si="19"/>
        <v>0</v>
      </c>
      <c r="Y76" s="39">
        <f t="shared" si="20"/>
        <v>36</v>
      </c>
      <c r="Z76" s="50">
        <f t="shared" si="21"/>
        <v>0</v>
      </c>
      <c r="AA76" s="32">
        <f t="shared" si="22"/>
        <v>2</v>
      </c>
      <c r="AB76" s="45">
        <f t="shared" si="23"/>
        <v>8</v>
      </c>
      <c r="AC76" s="31"/>
    </row>
    <row r="77" spans="1:29" ht="13.5" customHeight="1">
      <c r="A77" s="47" t="e">
        <f>'Conveyor List'!#REF!</f>
        <v>#REF!</v>
      </c>
      <c r="B77" s="40">
        <f>IF(AND(Rework!$K78="",Rework!$L78=""),0,MAX(MAX(LEFT(Rework!$K78,IF(ISERROR(FIND("/",Rework!$K78))=TRUE,LEN(Rework!$K78),FIND("/",Rework!$K78)-2)),TRIM(RIGHT(Rework!$K78,LEN(Rework!$K78)-IF(ISERROR(FIND("/",Rework!$K78))=TRUE,0,FIND("/",Rework!$K78))))),MAX(LEFT(Rework!$L78,IF(ISERROR(FIND("/",Rework!$L78))=TRUE,LEN(Rework!$L78),FIND("/",Rework!$L78)-2)),TRIM(RIGHT(Rework!$L78,LEN(Rework!$L78)-IF(ISERROR(FIND("/",Rework!$L78))=TRUE,0,FIND("/",Rework!$L78)))))))</f>
        <v>0</v>
      </c>
      <c r="C77" s="41">
        <f>IF(AND(Rework!$F78="",Rework!$G78=""),0,Rework!$F78+Rework!$G78/12)</f>
        <v>0</v>
      </c>
      <c r="D77" s="41">
        <f>IF(AND(Rework!F78="",Rework!G78=""),0,IF(ISERROR(FIND("Slave",Rework!C78)) =FALSE,Rework!F79+Rework!G79/12,0))</f>
        <v>0</v>
      </c>
      <c r="E77" s="42">
        <f>IF(Rework!$E78="",0,Rework!$E78)</f>
        <v>0</v>
      </c>
      <c r="F77" s="43">
        <f>IF(Rework!$H78="",0,MIN(LEFT(Rework!$H78,IF(ISERROR(FIND("/",Rework!$H78))=TRUE,LEN(Rework!$H78),FIND("/",Rework!$H78)-3)),IF(ISERROR(FIND("/",Rework!$H78))=TRUE,Rework!$H78,TRIM(LEFT(RIGHT(Rework!$H78, LEN(Rework!$H78)-FIND("/",Rework!$H78)),LEN(RIGHT(Rework!$H78, LEN(Rework!$H78)-FIND("/",Rework!$H78)))-1)))))</f>
        <v>0</v>
      </c>
      <c r="G77" s="43">
        <f>IF(Rework!$I78="",0,MAX(LEFT(Rework!$I78,IF(ISERROR(FIND("/",Rework!$I78))=TRUE,LEN(Rework!$I78),FIND("/",Rework!$I78)-3)),IF(ISERROR(FIND("/",Rework!$I78))=TRUE,Rework!$I78,TRIM(LEFT(RIGHT(Rework!$I78, LEN(Rework!$I78)-FIND("/",Rework!$I78)),LEN(RIGHT(Rework!$I78, LEN(Rework!$I78)-FIND("/",Rework!$I78)))-1)))))</f>
        <v>0</v>
      </c>
      <c r="H77" s="41">
        <f>IF(Rework!W78&gt;0,IF(Rework!W78&gt;1,2,1),0)</f>
        <v>0</v>
      </c>
      <c r="I77" s="43">
        <f>IF(Rework!X78="",IF(Rework!$E78=61.5,2400,1800),Rework!X78)</f>
        <v>1800</v>
      </c>
      <c r="J77" s="41">
        <v>30</v>
      </c>
      <c r="K77" s="44">
        <f>IF(ISERROR(FIND("Belt",Rework!C78))=FALSE,0.3,IF(ISERROR(FIND("Roller",Rework!C78))=FALSE,0.05,0.25))</f>
        <v>0.25</v>
      </c>
      <c r="L77" s="44">
        <v>1</v>
      </c>
      <c r="M77" s="44">
        <v>0.95</v>
      </c>
      <c r="N77" s="44">
        <v>0.85</v>
      </c>
      <c r="O77" s="44">
        <f>IF(ISERROR(FIND("M",Rework!$N78))=TRUE,0.95,1)</f>
        <v>0.95</v>
      </c>
      <c r="P77" s="44">
        <v>1</v>
      </c>
      <c r="Q77" s="39">
        <f t="shared" si="12"/>
        <v>0</v>
      </c>
      <c r="R77" s="39">
        <f t="shared" si="13"/>
        <v>0</v>
      </c>
      <c r="S77" s="39">
        <f t="shared" si="14"/>
        <v>0</v>
      </c>
      <c r="T77" s="39">
        <f t="shared" si="15"/>
        <v>0</v>
      </c>
      <c r="U77" s="39">
        <f t="shared" si="16"/>
        <v>0</v>
      </c>
      <c r="V77" s="39">
        <f t="shared" si="17"/>
        <v>0</v>
      </c>
      <c r="W77" s="39">
        <f t="shared" si="18"/>
        <v>0</v>
      </c>
      <c r="X77" s="39">
        <f t="shared" si="19"/>
        <v>0</v>
      </c>
      <c r="Y77" s="39">
        <f t="shared" si="20"/>
        <v>36</v>
      </c>
      <c r="Z77" s="50">
        <f t="shared" si="21"/>
        <v>0</v>
      </c>
      <c r="AA77" s="32">
        <f t="shared" si="22"/>
        <v>2</v>
      </c>
      <c r="AB77" s="45">
        <f t="shared" si="23"/>
        <v>8</v>
      </c>
      <c r="AC77" s="31"/>
    </row>
    <row r="78" spans="1:29" ht="13.5" customHeight="1">
      <c r="A78" s="47" t="e">
        <f>'Conveyor List'!#REF!</f>
        <v>#REF!</v>
      </c>
      <c r="B78" s="40">
        <f>IF(AND(Rework!$K79="",Rework!$L79=""),0,MAX(MAX(LEFT(Rework!$K79,IF(ISERROR(FIND("/",Rework!$K79))=TRUE,LEN(Rework!$K79),FIND("/",Rework!$K79)-2)),TRIM(RIGHT(Rework!$K79,LEN(Rework!$K79)-IF(ISERROR(FIND("/",Rework!$K79))=TRUE,0,FIND("/",Rework!$K79))))),MAX(LEFT(Rework!$L79,IF(ISERROR(FIND("/",Rework!$L79))=TRUE,LEN(Rework!$L79),FIND("/",Rework!$L79)-2)),TRIM(RIGHT(Rework!$L79,LEN(Rework!$L79)-IF(ISERROR(FIND("/",Rework!$L79))=TRUE,0,FIND("/",Rework!$L79)))))))</f>
        <v>0</v>
      </c>
      <c r="C78" s="41">
        <f>IF(AND(Rework!$F79="",Rework!$G79=""),0,Rework!$F79+Rework!$G79/12)</f>
        <v>0</v>
      </c>
      <c r="D78" s="41">
        <f>IF(AND(Rework!F79="",Rework!G79=""),0,IF(ISERROR(FIND("Slave",Rework!C79)) =FALSE,Rework!F80+Rework!G80/12,0))</f>
        <v>0</v>
      </c>
      <c r="E78" s="42">
        <f>IF(Rework!$E79="",0,Rework!$E79)</f>
        <v>0</v>
      </c>
      <c r="F78" s="43">
        <f>IF(Rework!$H79="",0,MIN(LEFT(Rework!$H79,IF(ISERROR(FIND("/",Rework!$H79))=TRUE,LEN(Rework!$H79),FIND("/",Rework!$H79)-3)),IF(ISERROR(FIND("/",Rework!$H79))=TRUE,Rework!$H79,TRIM(LEFT(RIGHT(Rework!$H79, LEN(Rework!$H79)-FIND("/",Rework!$H79)),LEN(RIGHT(Rework!$H79, LEN(Rework!$H79)-FIND("/",Rework!$H79)))-1)))))</f>
        <v>0</v>
      </c>
      <c r="G78" s="43">
        <f>IF(Rework!$I79="",0,MAX(LEFT(Rework!$I79,IF(ISERROR(FIND("/",Rework!$I79))=TRUE,LEN(Rework!$I79),FIND("/",Rework!$I79)-3)),IF(ISERROR(FIND("/",Rework!$I79))=TRUE,Rework!$I79,TRIM(LEFT(RIGHT(Rework!$I79, LEN(Rework!$I79)-FIND("/",Rework!$I79)),LEN(RIGHT(Rework!$I79, LEN(Rework!$I79)-FIND("/",Rework!$I79)))-1)))))</f>
        <v>0</v>
      </c>
      <c r="H78" s="41">
        <f>IF(Rework!W79&gt;0,IF(Rework!W79&gt;1,2,1),0)</f>
        <v>0</v>
      </c>
      <c r="I78" s="43">
        <f>IF(Rework!X79="",IF(Rework!$E79=61.5,2400,1800),Rework!X79)</f>
        <v>1800</v>
      </c>
      <c r="J78" s="41">
        <v>30</v>
      </c>
      <c r="K78" s="44">
        <f>IF(ISERROR(FIND("Belt",Rework!C79))=FALSE,0.3,IF(ISERROR(FIND("Roller",Rework!C79))=FALSE,0.05,0.25))</f>
        <v>0.25</v>
      </c>
      <c r="L78" s="44">
        <v>1</v>
      </c>
      <c r="M78" s="44">
        <v>0.95</v>
      </c>
      <c r="N78" s="44">
        <v>0.85</v>
      </c>
      <c r="O78" s="44">
        <f>IF(ISERROR(FIND("M",Rework!$N79))=TRUE,0.95,1)</f>
        <v>0.95</v>
      </c>
      <c r="P78" s="44">
        <v>1</v>
      </c>
      <c r="Q78" s="39">
        <f t="shared" si="12"/>
        <v>0</v>
      </c>
      <c r="R78" s="39">
        <f t="shared" si="13"/>
        <v>0</v>
      </c>
      <c r="S78" s="39">
        <f t="shared" si="14"/>
        <v>0</v>
      </c>
      <c r="T78" s="39">
        <f t="shared" si="15"/>
        <v>0</v>
      </c>
      <c r="U78" s="39">
        <f t="shared" si="16"/>
        <v>0</v>
      </c>
      <c r="V78" s="39">
        <f t="shared" si="17"/>
        <v>0</v>
      </c>
      <c r="W78" s="39">
        <f t="shared" si="18"/>
        <v>0</v>
      </c>
      <c r="X78" s="39">
        <f t="shared" si="19"/>
        <v>0</v>
      </c>
      <c r="Y78" s="39">
        <f t="shared" si="20"/>
        <v>36</v>
      </c>
      <c r="Z78" s="50">
        <f t="shared" si="21"/>
        <v>0</v>
      </c>
      <c r="AA78" s="32">
        <f t="shared" si="22"/>
        <v>2</v>
      </c>
      <c r="AB78" s="45">
        <f t="shared" si="23"/>
        <v>8</v>
      </c>
      <c r="AC78" s="31"/>
    </row>
    <row r="79" spans="1:29" ht="13.5" customHeight="1">
      <c r="A79" s="47" t="e">
        <f>'Conveyor List'!#REF!</f>
        <v>#REF!</v>
      </c>
      <c r="B79" s="40">
        <f>IF(AND(Rework!$K80="",Rework!$L80=""),0,MAX(MAX(LEFT(Rework!$K80,IF(ISERROR(FIND("/",Rework!$K80))=TRUE,LEN(Rework!$K80),FIND("/",Rework!$K80)-2)),TRIM(RIGHT(Rework!$K80,LEN(Rework!$K80)-IF(ISERROR(FIND("/",Rework!$K80))=TRUE,0,FIND("/",Rework!$K80))))),MAX(LEFT(Rework!$L80,IF(ISERROR(FIND("/",Rework!$L80))=TRUE,LEN(Rework!$L80),FIND("/",Rework!$L80)-2)),TRIM(RIGHT(Rework!$L80,LEN(Rework!$L80)-IF(ISERROR(FIND("/",Rework!$L80))=TRUE,0,FIND("/",Rework!$L80)))))))</f>
        <v>0</v>
      </c>
      <c r="C79" s="41">
        <f>IF(AND(Rework!$F80="",Rework!$G80=""),0,Rework!$F80+Rework!$G80/12)</f>
        <v>0</v>
      </c>
      <c r="D79" s="41">
        <f>IF(AND(Rework!F80="",Rework!G80=""),0,IF(ISERROR(FIND("Slave",Rework!C80)) =FALSE,Rework!F81+Rework!G81/12,0))</f>
        <v>0</v>
      </c>
      <c r="E79" s="42">
        <f>IF(Rework!$E80="",0,Rework!$E80)</f>
        <v>0</v>
      </c>
      <c r="F79" s="43">
        <f>IF(Rework!$H80="",0,MIN(LEFT(Rework!$H80,IF(ISERROR(FIND("/",Rework!$H80))=TRUE,LEN(Rework!$H80),FIND("/",Rework!$H80)-3)),IF(ISERROR(FIND("/",Rework!$H80))=TRUE,Rework!$H80,TRIM(LEFT(RIGHT(Rework!$H80, LEN(Rework!$H80)-FIND("/",Rework!$H80)),LEN(RIGHT(Rework!$H80, LEN(Rework!$H80)-FIND("/",Rework!$H80)))-1)))))</f>
        <v>0</v>
      </c>
      <c r="G79" s="43">
        <f>IF(Rework!$I80="",0,MAX(LEFT(Rework!$I80,IF(ISERROR(FIND("/",Rework!$I80))=TRUE,LEN(Rework!$I80),FIND("/",Rework!$I80)-3)),IF(ISERROR(FIND("/",Rework!$I80))=TRUE,Rework!$I80,TRIM(LEFT(RIGHT(Rework!$I80, LEN(Rework!$I80)-FIND("/",Rework!$I80)),LEN(RIGHT(Rework!$I80, LEN(Rework!$I80)-FIND("/",Rework!$I80)))-1)))))</f>
        <v>0</v>
      </c>
      <c r="H79" s="41">
        <f>IF(Rework!W80&gt;0,IF(Rework!W80&gt;1,2,1),0)</f>
        <v>0</v>
      </c>
      <c r="I79" s="43">
        <f>IF(Rework!X80="",IF(Rework!$E80=61.5,2400,1800),Rework!X80)</f>
        <v>1800</v>
      </c>
      <c r="J79" s="41">
        <v>30</v>
      </c>
      <c r="K79" s="44">
        <f>IF(ISERROR(FIND("Belt",Rework!C80))=FALSE,0.3,IF(ISERROR(FIND("Roller",Rework!C80))=FALSE,0.05,0.25))</f>
        <v>0.25</v>
      </c>
      <c r="L79" s="44">
        <v>1</v>
      </c>
      <c r="M79" s="44">
        <v>0.95</v>
      </c>
      <c r="N79" s="44">
        <v>0.85</v>
      </c>
      <c r="O79" s="44">
        <f>IF(ISERROR(FIND("M",Rework!$N80))=TRUE,0.95,1)</f>
        <v>0.95</v>
      </c>
      <c r="P79" s="44">
        <v>1</v>
      </c>
      <c r="Q79" s="39">
        <f t="shared" si="12"/>
        <v>0</v>
      </c>
      <c r="R79" s="39">
        <f t="shared" si="13"/>
        <v>0</v>
      </c>
      <c r="S79" s="39">
        <f t="shared" si="14"/>
        <v>0</v>
      </c>
      <c r="T79" s="39">
        <f t="shared" si="15"/>
        <v>0</v>
      </c>
      <c r="U79" s="39">
        <f t="shared" si="16"/>
        <v>0</v>
      </c>
      <c r="V79" s="39">
        <f t="shared" si="17"/>
        <v>0</v>
      </c>
      <c r="W79" s="39">
        <f t="shared" si="18"/>
        <v>0</v>
      </c>
      <c r="X79" s="39">
        <f t="shared" si="19"/>
        <v>0</v>
      </c>
      <c r="Y79" s="39">
        <f t="shared" si="20"/>
        <v>36</v>
      </c>
      <c r="Z79" s="50">
        <f t="shared" si="21"/>
        <v>0</v>
      </c>
      <c r="AA79" s="32">
        <f t="shared" si="22"/>
        <v>2</v>
      </c>
      <c r="AB79" s="45">
        <f t="shared" si="23"/>
        <v>8</v>
      </c>
      <c r="AC79" s="31"/>
    </row>
    <row r="80" spans="1:29" ht="13.5" customHeight="1">
      <c r="A80" s="47" t="e">
        <f>'Conveyor List'!#REF!</f>
        <v>#REF!</v>
      </c>
      <c r="B80" s="40">
        <f>IF(AND(Rework!$K81="",Rework!$L81=""),0,MAX(MAX(LEFT(Rework!$K81,IF(ISERROR(FIND("/",Rework!$K81))=TRUE,LEN(Rework!$K81),FIND("/",Rework!$K81)-2)),TRIM(RIGHT(Rework!$K81,LEN(Rework!$K81)-IF(ISERROR(FIND("/",Rework!$K81))=TRUE,0,FIND("/",Rework!$K81))))),MAX(LEFT(Rework!$L81,IF(ISERROR(FIND("/",Rework!$L81))=TRUE,LEN(Rework!$L81),FIND("/",Rework!$L81)-2)),TRIM(RIGHT(Rework!$L81,LEN(Rework!$L81)-IF(ISERROR(FIND("/",Rework!$L81))=TRUE,0,FIND("/",Rework!$L81)))))))</f>
        <v>0</v>
      </c>
      <c r="C80" s="41">
        <f>IF(AND(Rework!$F81="",Rework!$G81=""),0,Rework!$F81+Rework!$G81/12)</f>
        <v>0</v>
      </c>
      <c r="D80" s="41">
        <f>IF(AND(Rework!F81="",Rework!G81=""),0,IF(ISERROR(FIND("Slave",Rework!C81)) =FALSE,Rework!F82+Rework!G82/12,0))</f>
        <v>0</v>
      </c>
      <c r="E80" s="42">
        <f>IF(Rework!$E81="",0,Rework!$E81)</f>
        <v>0</v>
      </c>
      <c r="F80" s="43">
        <f>IF(Rework!$H81="",0,MIN(LEFT(Rework!$H81,IF(ISERROR(FIND("/",Rework!$H81))=TRUE,LEN(Rework!$H81),FIND("/",Rework!$H81)-3)),IF(ISERROR(FIND("/",Rework!$H81))=TRUE,Rework!$H81,TRIM(LEFT(RIGHT(Rework!$H81, LEN(Rework!$H81)-FIND("/",Rework!$H81)),LEN(RIGHT(Rework!$H81, LEN(Rework!$H81)-FIND("/",Rework!$H81)))-1)))))</f>
        <v>0</v>
      </c>
      <c r="G80" s="43">
        <f>IF(Rework!$I81="",0,MAX(LEFT(Rework!$I81,IF(ISERROR(FIND("/",Rework!$I81))=TRUE,LEN(Rework!$I81),FIND("/",Rework!$I81)-3)),IF(ISERROR(FIND("/",Rework!$I81))=TRUE,Rework!$I81,TRIM(LEFT(RIGHT(Rework!$I81, LEN(Rework!$I81)-FIND("/",Rework!$I81)),LEN(RIGHT(Rework!$I81, LEN(Rework!$I81)-FIND("/",Rework!$I81)))-1)))))</f>
        <v>0</v>
      </c>
      <c r="H80" s="41">
        <f>IF(Rework!W81&gt;0,IF(Rework!W81&gt;1,2,1),0)</f>
        <v>0</v>
      </c>
      <c r="I80" s="43">
        <f>IF(Rework!X81="",IF(Rework!$E81=61.5,2400,1800),Rework!X81)</f>
        <v>1800</v>
      </c>
      <c r="J80" s="41">
        <v>30</v>
      </c>
      <c r="K80" s="44">
        <f>IF(ISERROR(FIND("Belt",Rework!C81))=FALSE,0.3,IF(ISERROR(FIND("Roller",Rework!C81))=FALSE,0.05,0.25))</f>
        <v>0.25</v>
      </c>
      <c r="L80" s="44">
        <v>1</v>
      </c>
      <c r="M80" s="44">
        <v>0.95</v>
      </c>
      <c r="N80" s="44">
        <v>0.85</v>
      </c>
      <c r="O80" s="44">
        <f>IF(ISERROR(FIND("M",Rework!$N81))=TRUE,0.95,1)</f>
        <v>0.95</v>
      </c>
      <c r="P80" s="44">
        <v>1</v>
      </c>
      <c r="Q80" s="39">
        <f t="shared" si="12"/>
        <v>0</v>
      </c>
      <c r="R80" s="39">
        <f t="shared" si="13"/>
        <v>0</v>
      </c>
      <c r="S80" s="39">
        <f t="shared" si="14"/>
        <v>0</v>
      </c>
      <c r="T80" s="39">
        <f t="shared" si="15"/>
        <v>0</v>
      </c>
      <c r="U80" s="39">
        <f t="shared" si="16"/>
        <v>0</v>
      </c>
      <c r="V80" s="39">
        <f t="shared" si="17"/>
        <v>0</v>
      </c>
      <c r="W80" s="39">
        <f t="shared" si="18"/>
        <v>0</v>
      </c>
      <c r="X80" s="39">
        <f t="shared" si="19"/>
        <v>0</v>
      </c>
      <c r="Y80" s="39">
        <f t="shared" si="20"/>
        <v>36</v>
      </c>
      <c r="Z80" s="50">
        <f t="shared" si="21"/>
        <v>0</v>
      </c>
      <c r="AA80" s="32">
        <f t="shared" si="22"/>
        <v>2</v>
      </c>
      <c r="AB80" s="45">
        <f t="shared" si="23"/>
        <v>8</v>
      </c>
      <c r="AC80" s="31"/>
    </row>
    <row r="81" spans="1:29" ht="13.5" customHeight="1">
      <c r="A81" s="47" t="e">
        <f>'Conveyor List'!#REF!</f>
        <v>#REF!</v>
      </c>
      <c r="B81" s="40">
        <f>IF(AND(Rework!$K82="",Rework!$L82=""),0,MAX(MAX(LEFT(Rework!$K82,IF(ISERROR(FIND("/",Rework!$K82))=TRUE,LEN(Rework!$K82),FIND("/",Rework!$K82)-2)),TRIM(RIGHT(Rework!$K82,LEN(Rework!$K82)-IF(ISERROR(FIND("/",Rework!$K82))=TRUE,0,FIND("/",Rework!$K82))))),MAX(LEFT(Rework!$L82,IF(ISERROR(FIND("/",Rework!$L82))=TRUE,LEN(Rework!$L82),FIND("/",Rework!$L82)-2)),TRIM(RIGHT(Rework!$L82,LEN(Rework!$L82)-IF(ISERROR(FIND("/",Rework!$L82))=TRUE,0,FIND("/",Rework!$L82)))))))</f>
        <v>0</v>
      </c>
      <c r="C81" s="41">
        <f>IF(AND(Rework!$F82="",Rework!$G82=""),0,Rework!$F82+Rework!$G82/12)</f>
        <v>0</v>
      </c>
      <c r="D81" s="41">
        <f>IF(AND(Rework!F82="",Rework!G82=""),0,IF(ISERROR(FIND("Slave",Rework!C82)) =FALSE,Rework!F83+Rework!G83/12,0))</f>
        <v>0</v>
      </c>
      <c r="E81" s="42">
        <f>IF(Rework!$E82="",0,Rework!$E82)</f>
        <v>0</v>
      </c>
      <c r="F81" s="43">
        <f>IF(Rework!$H82="",0,MIN(LEFT(Rework!$H82,IF(ISERROR(FIND("/",Rework!$H82))=TRUE,LEN(Rework!$H82),FIND("/",Rework!$H82)-3)),IF(ISERROR(FIND("/",Rework!$H82))=TRUE,Rework!$H82,TRIM(LEFT(RIGHT(Rework!$H82, LEN(Rework!$H82)-FIND("/",Rework!$H82)),LEN(RIGHT(Rework!$H82, LEN(Rework!$H82)-FIND("/",Rework!$H82)))-1)))))</f>
        <v>0</v>
      </c>
      <c r="G81" s="43">
        <f>IF(Rework!$I82="",0,MAX(LEFT(Rework!$I82,IF(ISERROR(FIND("/",Rework!$I82))=TRUE,LEN(Rework!$I82),FIND("/",Rework!$I82)-3)),IF(ISERROR(FIND("/",Rework!$I82))=TRUE,Rework!$I82,TRIM(LEFT(RIGHT(Rework!$I82, LEN(Rework!$I82)-FIND("/",Rework!$I82)),LEN(RIGHT(Rework!$I82, LEN(Rework!$I82)-FIND("/",Rework!$I82)))-1)))))</f>
        <v>0</v>
      </c>
      <c r="H81" s="41">
        <f>IF(Rework!W82&gt;0,IF(Rework!W82&gt;1,2,1),0)</f>
        <v>0</v>
      </c>
      <c r="I81" s="43">
        <f>IF(Rework!X82="",IF(Rework!$E82=61.5,2400,1800),Rework!X82)</f>
        <v>1800</v>
      </c>
      <c r="J81" s="41">
        <v>30</v>
      </c>
      <c r="K81" s="44">
        <f>IF(ISERROR(FIND("Belt",Rework!C82))=FALSE,0.3,IF(ISERROR(FIND("Roller",Rework!C82))=FALSE,0.05,0.25))</f>
        <v>0.25</v>
      </c>
      <c r="L81" s="44">
        <v>1</v>
      </c>
      <c r="M81" s="44">
        <v>0.95</v>
      </c>
      <c r="N81" s="44">
        <v>0.85</v>
      </c>
      <c r="O81" s="44">
        <f>IF(ISERROR(FIND("M",Rework!$N82))=TRUE,0.95,1)</f>
        <v>0.95</v>
      </c>
      <c r="P81" s="44">
        <v>1</v>
      </c>
      <c r="Q81" s="39">
        <f t="shared" si="12"/>
        <v>0</v>
      </c>
      <c r="R81" s="39">
        <f t="shared" si="13"/>
        <v>0</v>
      </c>
      <c r="S81" s="39">
        <f t="shared" si="14"/>
        <v>0</v>
      </c>
      <c r="T81" s="39">
        <f t="shared" si="15"/>
        <v>0</v>
      </c>
      <c r="U81" s="39">
        <f t="shared" si="16"/>
        <v>0</v>
      </c>
      <c r="V81" s="39">
        <f t="shared" si="17"/>
        <v>0</v>
      </c>
      <c r="W81" s="39">
        <f t="shared" si="18"/>
        <v>0</v>
      </c>
      <c r="X81" s="39">
        <f t="shared" si="19"/>
        <v>0</v>
      </c>
      <c r="Y81" s="39">
        <f t="shared" si="20"/>
        <v>36</v>
      </c>
      <c r="Z81" s="50">
        <f t="shared" si="21"/>
        <v>0</v>
      </c>
      <c r="AA81" s="32">
        <f t="shared" si="22"/>
        <v>2</v>
      </c>
      <c r="AB81" s="45">
        <f t="shared" si="23"/>
        <v>8</v>
      </c>
      <c r="AC81" s="31"/>
    </row>
    <row r="82" spans="1:29" ht="13.5" customHeight="1">
      <c r="A82" s="47" t="e">
        <f>'Conveyor List'!#REF!</f>
        <v>#REF!</v>
      </c>
      <c r="B82" s="40">
        <f>IF(AND(Rework!$K83="",Rework!$L83=""),0,MAX(MAX(LEFT(Rework!$K83,IF(ISERROR(FIND("/",Rework!$K83))=TRUE,LEN(Rework!$K83),FIND("/",Rework!$K83)-2)),TRIM(RIGHT(Rework!$K83,LEN(Rework!$K83)-IF(ISERROR(FIND("/",Rework!$K83))=TRUE,0,FIND("/",Rework!$K83))))),MAX(LEFT(Rework!$L83,IF(ISERROR(FIND("/",Rework!$L83))=TRUE,LEN(Rework!$L83),FIND("/",Rework!$L83)-2)),TRIM(RIGHT(Rework!$L83,LEN(Rework!$L83)-IF(ISERROR(FIND("/",Rework!$L83))=TRUE,0,FIND("/",Rework!$L83)))))))</f>
        <v>0</v>
      </c>
      <c r="C82" s="41">
        <f>IF(AND(Rework!$F83="",Rework!$G83=""),0,Rework!$F83+Rework!$G83/12)</f>
        <v>0</v>
      </c>
      <c r="D82" s="41">
        <f>IF(AND(Rework!F83="",Rework!G83=""),0,IF(ISERROR(FIND("Slave",Rework!C83)) =FALSE,Rework!F84+Rework!G84/12,0))</f>
        <v>0</v>
      </c>
      <c r="E82" s="42">
        <f>IF(Rework!$E83="",0,Rework!$E83)</f>
        <v>0</v>
      </c>
      <c r="F82" s="43">
        <f>IF(Rework!$H83="",0,MIN(LEFT(Rework!$H83,IF(ISERROR(FIND("/",Rework!$H83))=TRUE,LEN(Rework!$H83),FIND("/",Rework!$H83)-3)),IF(ISERROR(FIND("/",Rework!$H83))=TRUE,Rework!$H83,TRIM(LEFT(RIGHT(Rework!$H83, LEN(Rework!$H83)-FIND("/",Rework!$H83)),LEN(RIGHT(Rework!$H83, LEN(Rework!$H83)-FIND("/",Rework!$H83)))-1)))))</f>
        <v>0</v>
      </c>
      <c r="G82" s="43">
        <f>IF(Rework!$I83="",0,MAX(LEFT(Rework!$I83,IF(ISERROR(FIND("/",Rework!$I83))=TRUE,LEN(Rework!$I83),FIND("/",Rework!$I83)-3)),IF(ISERROR(FIND("/",Rework!$I83))=TRUE,Rework!$I83,TRIM(LEFT(RIGHT(Rework!$I83, LEN(Rework!$I83)-FIND("/",Rework!$I83)),LEN(RIGHT(Rework!$I83, LEN(Rework!$I83)-FIND("/",Rework!$I83)))-1)))))</f>
        <v>0</v>
      </c>
      <c r="H82" s="41">
        <f>IF(Rework!W83&gt;0,IF(Rework!W83&gt;1,2,1),0)</f>
        <v>0</v>
      </c>
      <c r="I82" s="43">
        <f>IF(Rework!X83="",IF(Rework!$E83=61.5,2400,1800),Rework!X83)</f>
        <v>1800</v>
      </c>
      <c r="J82" s="41">
        <v>30</v>
      </c>
      <c r="K82" s="44">
        <f>IF(ISERROR(FIND("Belt",Rework!C83))=FALSE,0.3,IF(ISERROR(FIND("Roller",Rework!C83))=FALSE,0.05,0.25))</f>
        <v>0.25</v>
      </c>
      <c r="L82" s="44">
        <v>1</v>
      </c>
      <c r="M82" s="44">
        <v>0.95</v>
      </c>
      <c r="N82" s="44">
        <v>0.85</v>
      </c>
      <c r="O82" s="44">
        <f>IF(ISERROR(FIND("M",Rework!$N83))=TRUE,0.95,1)</f>
        <v>0.95</v>
      </c>
      <c r="P82" s="44">
        <v>1</v>
      </c>
      <c r="Q82" s="39">
        <f t="shared" si="12"/>
        <v>0</v>
      </c>
      <c r="R82" s="39">
        <f t="shared" si="13"/>
        <v>0</v>
      </c>
      <c r="S82" s="39">
        <f t="shared" si="14"/>
        <v>0</v>
      </c>
      <c r="T82" s="39">
        <f t="shared" si="15"/>
        <v>0</v>
      </c>
      <c r="U82" s="39">
        <f t="shared" si="16"/>
        <v>0</v>
      </c>
      <c r="V82" s="39">
        <f t="shared" si="17"/>
        <v>0</v>
      </c>
      <c r="W82" s="39">
        <f t="shared" si="18"/>
        <v>0</v>
      </c>
      <c r="X82" s="39">
        <f t="shared" si="19"/>
        <v>0</v>
      </c>
      <c r="Y82" s="39">
        <f t="shared" si="20"/>
        <v>36</v>
      </c>
      <c r="Z82" s="50">
        <f t="shared" si="21"/>
        <v>0</v>
      </c>
      <c r="AA82" s="32">
        <f t="shared" si="22"/>
        <v>2</v>
      </c>
      <c r="AB82" s="45">
        <f t="shared" si="23"/>
        <v>8</v>
      </c>
      <c r="AC82" s="31"/>
    </row>
    <row r="83" spans="1:29" ht="13.5" customHeight="1">
      <c r="A83" s="47" t="e">
        <f>'Conveyor List'!#REF!</f>
        <v>#REF!</v>
      </c>
      <c r="B83" s="40">
        <f>IF(AND(Rework!$K84="",Rework!$L84=""),0,MAX(MAX(LEFT(Rework!$K84,IF(ISERROR(FIND("/",Rework!$K84))=TRUE,LEN(Rework!$K84),FIND("/",Rework!$K84)-2)),TRIM(RIGHT(Rework!$K84,LEN(Rework!$K84)-IF(ISERROR(FIND("/",Rework!$K84))=TRUE,0,FIND("/",Rework!$K84))))),MAX(LEFT(Rework!$L84,IF(ISERROR(FIND("/",Rework!$L84))=TRUE,LEN(Rework!$L84),FIND("/",Rework!$L84)-2)),TRIM(RIGHT(Rework!$L84,LEN(Rework!$L84)-IF(ISERROR(FIND("/",Rework!$L84))=TRUE,0,FIND("/",Rework!$L84)))))))</f>
        <v>0</v>
      </c>
      <c r="C83" s="41">
        <f>IF(AND(Rework!$F84="",Rework!$G84=""),0,Rework!$F84+Rework!$G84/12)</f>
        <v>0</v>
      </c>
      <c r="D83" s="41">
        <f>IF(AND(Rework!F84="",Rework!G84=""),0,IF(ISERROR(FIND("Slave",Rework!C84)) =FALSE,Rework!F85+Rework!G85/12,0))</f>
        <v>0</v>
      </c>
      <c r="E83" s="42">
        <f>IF(Rework!$E84="",0,Rework!$E84)</f>
        <v>0</v>
      </c>
      <c r="F83" s="43">
        <f>IF(Rework!$H84="",0,MIN(LEFT(Rework!$H84,IF(ISERROR(FIND("/",Rework!$H84))=TRUE,LEN(Rework!$H84),FIND("/",Rework!$H84)-3)),IF(ISERROR(FIND("/",Rework!$H84))=TRUE,Rework!$H84,TRIM(LEFT(RIGHT(Rework!$H84, LEN(Rework!$H84)-FIND("/",Rework!$H84)),LEN(RIGHT(Rework!$H84, LEN(Rework!$H84)-FIND("/",Rework!$H84)))-1)))))</f>
        <v>0</v>
      </c>
      <c r="G83" s="43">
        <f>IF(Rework!$I84="",0,MAX(LEFT(Rework!$I84,IF(ISERROR(FIND("/",Rework!$I84))=TRUE,LEN(Rework!$I84),FIND("/",Rework!$I84)-3)),IF(ISERROR(FIND("/",Rework!$I84))=TRUE,Rework!$I84,TRIM(LEFT(RIGHT(Rework!$I84, LEN(Rework!$I84)-FIND("/",Rework!$I84)),LEN(RIGHT(Rework!$I84, LEN(Rework!$I84)-FIND("/",Rework!$I84)))-1)))))</f>
        <v>0</v>
      </c>
      <c r="H83" s="41">
        <f>IF(Rework!W84&gt;0,IF(Rework!W84&gt;1,2,1),0)</f>
        <v>0</v>
      </c>
      <c r="I83" s="43">
        <f>IF(Rework!X84="",IF(Rework!$E84=61.5,2400,1800),Rework!X84)</f>
        <v>1800</v>
      </c>
      <c r="J83" s="41">
        <v>30</v>
      </c>
      <c r="K83" s="44">
        <f>IF(ISERROR(FIND("Belt",Rework!C84))=FALSE,0.3,IF(ISERROR(FIND("Roller",Rework!C84))=FALSE,0.05,0.25))</f>
        <v>0.25</v>
      </c>
      <c r="L83" s="44">
        <v>1</v>
      </c>
      <c r="M83" s="44">
        <v>0.95</v>
      </c>
      <c r="N83" s="44">
        <v>0.85</v>
      </c>
      <c r="O83" s="44">
        <f>IF(ISERROR(FIND("M",Rework!$N84))=TRUE,0.95,1)</f>
        <v>0.95</v>
      </c>
      <c r="P83" s="44">
        <v>1</v>
      </c>
      <c r="Q83" s="39">
        <f t="shared" si="12"/>
        <v>0</v>
      </c>
      <c r="R83" s="39">
        <f t="shared" si="13"/>
        <v>0</v>
      </c>
      <c r="S83" s="39">
        <f t="shared" si="14"/>
        <v>0</v>
      </c>
      <c r="T83" s="39">
        <f t="shared" si="15"/>
        <v>0</v>
      </c>
      <c r="U83" s="39">
        <f t="shared" si="16"/>
        <v>0</v>
      </c>
      <c r="V83" s="39">
        <f t="shared" si="17"/>
        <v>0</v>
      </c>
      <c r="W83" s="39">
        <f t="shared" si="18"/>
        <v>0</v>
      </c>
      <c r="X83" s="39">
        <f t="shared" si="19"/>
        <v>0</v>
      </c>
      <c r="Y83" s="39">
        <f t="shared" si="20"/>
        <v>36</v>
      </c>
      <c r="Z83" s="50">
        <f t="shared" si="21"/>
        <v>0</v>
      </c>
      <c r="AA83" s="32">
        <f t="shared" si="22"/>
        <v>2</v>
      </c>
      <c r="AB83" s="45">
        <f t="shared" si="23"/>
        <v>8</v>
      </c>
      <c r="AC83" s="31"/>
    </row>
    <row r="84" spans="1:29" ht="13.5" customHeight="1">
      <c r="A84" s="47" t="e">
        <f>'Conveyor List'!#REF!</f>
        <v>#REF!</v>
      </c>
      <c r="B84" s="40">
        <f>IF(AND(Rework!$K85="",Rework!$L85=""),0,MAX(MAX(LEFT(Rework!$K85,IF(ISERROR(FIND("/",Rework!$K85))=TRUE,LEN(Rework!$K85),FIND("/",Rework!$K85)-2)),TRIM(RIGHT(Rework!$K85,LEN(Rework!$K85)-IF(ISERROR(FIND("/",Rework!$K85))=TRUE,0,FIND("/",Rework!$K85))))),MAX(LEFT(Rework!$L85,IF(ISERROR(FIND("/",Rework!$L85))=TRUE,LEN(Rework!$L85),FIND("/",Rework!$L85)-2)),TRIM(RIGHT(Rework!$L85,LEN(Rework!$L85)-IF(ISERROR(FIND("/",Rework!$L85))=TRUE,0,FIND("/",Rework!$L85)))))))</f>
        <v>0</v>
      </c>
      <c r="C84" s="41">
        <f>IF(AND(Rework!$F85="",Rework!$G85=""),0,Rework!$F85+Rework!$G85/12)</f>
        <v>0</v>
      </c>
      <c r="D84" s="41">
        <f>IF(AND(Rework!F85="",Rework!G85=""),0,IF(ISERROR(FIND("Slave",Rework!C85)) =FALSE,Rework!F86+Rework!G86/12,0))</f>
        <v>0</v>
      </c>
      <c r="E84" s="42">
        <f>IF(Rework!$E85="",0,Rework!$E85)</f>
        <v>0</v>
      </c>
      <c r="F84" s="43">
        <f>IF(Rework!$H85="",0,MIN(LEFT(Rework!$H85,IF(ISERROR(FIND("/",Rework!$H85))=TRUE,LEN(Rework!$H85),FIND("/",Rework!$H85)-3)),IF(ISERROR(FIND("/",Rework!$H85))=TRUE,Rework!$H85,TRIM(LEFT(RIGHT(Rework!$H85, LEN(Rework!$H85)-FIND("/",Rework!$H85)),LEN(RIGHT(Rework!$H85, LEN(Rework!$H85)-FIND("/",Rework!$H85)))-1)))))</f>
        <v>0</v>
      </c>
      <c r="G84" s="43">
        <f>IF(Rework!$I85="",0,MAX(LEFT(Rework!$I85,IF(ISERROR(FIND("/",Rework!$I85))=TRUE,LEN(Rework!$I85),FIND("/",Rework!$I85)-3)),IF(ISERROR(FIND("/",Rework!$I85))=TRUE,Rework!$I85,TRIM(LEFT(RIGHT(Rework!$I85, LEN(Rework!$I85)-FIND("/",Rework!$I85)),LEN(RIGHT(Rework!$I85, LEN(Rework!$I85)-FIND("/",Rework!$I85)))-1)))))</f>
        <v>0</v>
      </c>
      <c r="H84" s="41">
        <f>IF(Rework!W85&gt;0,IF(Rework!W85&gt;1,2,1),0)</f>
        <v>0</v>
      </c>
      <c r="I84" s="43">
        <f>IF(Rework!X85="",IF(Rework!$E85=61.5,2400,1800),Rework!X85)</f>
        <v>1800</v>
      </c>
      <c r="J84" s="41">
        <v>30</v>
      </c>
      <c r="K84" s="44">
        <f>IF(ISERROR(FIND("Belt",Rework!C85))=FALSE,0.3,IF(ISERROR(FIND("Roller",Rework!C85))=FALSE,0.05,0.25))</f>
        <v>0.25</v>
      </c>
      <c r="L84" s="44">
        <v>1</v>
      </c>
      <c r="M84" s="44">
        <v>0.95</v>
      </c>
      <c r="N84" s="44">
        <v>0.85</v>
      </c>
      <c r="O84" s="44">
        <f>IF(ISERROR(FIND("M",Rework!$N85))=TRUE,0.95,1)</f>
        <v>0.95</v>
      </c>
      <c r="P84" s="44">
        <v>1</v>
      </c>
      <c r="Q84" s="39">
        <f t="shared" si="12"/>
        <v>0</v>
      </c>
      <c r="R84" s="39">
        <f t="shared" si="13"/>
        <v>0</v>
      </c>
      <c r="S84" s="39">
        <f t="shared" si="14"/>
        <v>0</v>
      </c>
      <c r="T84" s="39">
        <f t="shared" si="15"/>
        <v>0</v>
      </c>
      <c r="U84" s="39">
        <f t="shared" si="16"/>
        <v>0</v>
      </c>
      <c r="V84" s="39">
        <f t="shared" si="17"/>
        <v>0</v>
      </c>
      <c r="W84" s="39">
        <f t="shared" si="18"/>
        <v>0</v>
      </c>
      <c r="X84" s="39">
        <f t="shared" si="19"/>
        <v>0</v>
      </c>
      <c r="Y84" s="39">
        <f t="shared" si="20"/>
        <v>36</v>
      </c>
      <c r="Z84" s="50">
        <f t="shared" si="21"/>
        <v>0</v>
      </c>
      <c r="AA84" s="32">
        <f t="shared" si="22"/>
        <v>2</v>
      </c>
      <c r="AB84" s="45">
        <f t="shared" si="23"/>
        <v>8</v>
      </c>
      <c r="AC84" s="31"/>
    </row>
    <row r="85" spans="1:29" ht="13.5" customHeight="1">
      <c r="A85" s="47" t="e">
        <f>'Conveyor List'!#REF!</f>
        <v>#REF!</v>
      </c>
      <c r="B85" s="40">
        <f>IF(AND(Rework!$K86="",Rework!$L86=""),0,MAX(MAX(LEFT(Rework!$K86,IF(ISERROR(FIND("/",Rework!$K86))=TRUE,LEN(Rework!$K86),FIND("/",Rework!$K86)-2)),TRIM(RIGHT(Rework!$K86,LEN(Rework!$K86)-IF(ISERROR(FIND("/",Rework!$K86))=TRUE,0,FIND("/",Rework!$K86))))),MAX(LEFT(Rework!$L86,IF(ISERROR(FIND("/",Rework!$L86))=TRUE,LEN(Rework!$L86),FIND("/",Rework!$L86)-2)),TRIM(RIGHT(Rework!$L86,LEN(Rework!$L86)-IF(ISERROR(FIND("/",Rework!$L86))=TRUE,0,FIND("/",Rework!$L86)))))))</f>
        <v>0</v>
      </c>
      <c r="C85" s="41">
        <f>IF(AND(Rework!$F86="",Rework!$G86=""),0,Rework!$F86+Rework!$G86/12)</f>
        <v>0</v>
      </c>
      <c r="D85" s="41">
        <f>IF(AND(Rework!F86="",Rework!G86=""),0,IF(ISERROR(FIND("Slave",Rework!C86)) =FALSE,Rework!F87+Rework!G87/12,0))</f>
        <v>0</v>
      </c>
      <c r="E85" s="42">
        <f>IF(Rework!$E86="",0,Rework!$E86)</f>
        <v>0</v>
      </c>
      <c r="F85" s="43">
        <f>IF(Rework!$H86="",0,MIN(LEFT(Rework!$H86,IF(ISERROR(FIND("/",Rework!$H86))=TRUE,LEN(Rework!$H86),FIND("/",Rework!$H86)-3)),IF(ISERROR(FIND("/",Rework!$H86))=TRUE,Rework!$H86,TRIM(LEFT(RIGHT(Rework!$H86, LEN(Rework!$H86)-FIND("/",Rework!$H86)),LEN(RIGHT(Rework!$H86, LEN(Rework!$H86)-FIND("/",Rework!$H86)))-1)))))</f>
        <v>0</v>
      </c>
      <c r="G85" s="43">
        <f>IF(Rework!$I86="",0,MAX(LEFT(Rework!$I86,IF(ISERROR(FIND("/",Rework!$I86))=TRUE,LEN(Rework!$I86),FIND("/",Rework!$I86)-3)),IF(ISERROR(FIND("/",Rework!$I86))=TRUE,Rework!$I86,TRIM(LEFT(RIGHT(Rework!$I86, LEN(Rework!$I86)-FIND("/",Rework!$I86)),LEN(RIGHT(Rework!$I86, LEN(Rework!$I86)-FIND("/",Rework!$I86)))-1)))))</f>
        <v>0</v>
      </c>
      <c r="H85" s="41">
        <f>IF(Rework!W86&gt;0,IF(Rework!W86&gt;1,2,1),0)</f>
        <v>0</v>
      </c>
      <c r="I85" s="43">
        <f>IF(Rework!X86="",IF(Rework!$E86=61.5,2400,1800),Rework!X86)</f>
        <v>1800</v>
      </c>
      <c r="J85" s="41">
        <v>30</v>
      </c>
      <c r="K85" s="44">
        <f>IF(ISERROR(FIND("Belt",Rework!C86))=FALSE,0.3,IF(ISERROR(FIND("Roller",Rework!C86))=FALSE,0.05,0.25))</f>
        <v>0.25</v>
      </c>
      <c r="L85" s="44">
        <v>1</v>
      </c>
      <c r="M85" s="44">
        <v>0.95</v>
      </c>
      <c r="N85" s="44">
        <v>0.85</v>
      </c>
      <c r="O85" s="44">
        <f>IF(ISERROR(FIND("M",Rework!$N86))=TRUE,0.95,1)</f>
        <v>0.95</v>
      </c>
      <c r="P85" s="44">
        <v>1</v>
      </c>
      <c r="Q85" s="39">
        <f t="shared" si="12"/>
        <v>0</v>
      </c>
      <c r="R85" s="39">
        <f t="shared" si="13"/>
        <v>0</v>
      </c>
      <c r="S85" s="39">
        <f t="shared" si="14"/>
        <v>0</v>
      </c>
      <c r="T85" s="39">
        <f t="shared" si="15"/>
        <v>0</v>
      </c>
      <c r="U85" s="39">
        <f t="shared" si="16"/>
        <v>0</v>
      </c>
      <c r="V85" s="39">
        <f t="shared" si="17"/>
        <v>0</v>
      </c>
      <c r="W85" s="39">
        <f t="shared" si="18"/>
        <v>0</v>
      </c>
      <c r="X85" s="39">
        <f t="shared" si="19"/>
        <v>0</v>
      </c>
      <c r="Y85" s="39">
        <f t="shared" si="20"/>
        <v>36</v>
      </c>
      <c r="Z85" s="50">
        <f t="shared" si="21"/>
        <v>0</v>
      </c>
      <c r="AA85" s="32">
        <f t="shared" si="22"/>
        <v>2</v>
      </c>
      <c r="AB85" s="45">
        <f t="shared" si="23"/>
        <v>8</v>
      </c>
      <c r="AC85" s="31"/>
    </row>
    <row r="86" spans="1:29" ht="13.5" customHeight="1">
      <c r="A86" s="47" t="e">
        <f>'Conveyor List'!#REF!</f>
        <v>#REF!</v>
      </c>
      <c r="B86" s="40">
        <f>IF(AND(Rework!$K87="",Rework!$L87=""),0,MAX(MAX(LEFT(Rework!$K87,IF(ISERROR(FIND("/",Rework!$K87))=TRUE,LEN(Rework!$K87),FIND("/",Rework!$K87)-2)),TRIM(RIGHT(Rework!$K87,LEN(Rework!$K87)-IF(ISERROR(FIND("/",Rework!$K87))=TRUE,0,FIND("/",Rework!$K87))))),MAX(LEFT(Rework!$L87,IF(ISERROR(FIND("/",Rework!$L87))=TRUE,LEN(Rework!$L87),FIND("/",Rework!$L87)-2)),TRIM(RIGHT(Rework!$L87,LEN(Rework!$L87)-IF(ISERROR(FIND("/",Rework!$L87))=TRUE,0,FIND("/",Rework!$L87)))))))</f>
        <v>0</v>
      </c>
      <c r="C86" s="41">
        <f>IF(AND(Rework!$F87="",Rework!$G87=""),0,Rework!$F87+Rework!$G87/12)</f>
        <v>0</v>
      </c>
      <c r="D86" s="41">
        <f>IF(AND(Rework!F87="",Rework!G87=""),0,IF(ISERROR(FIND("Slave",Rework!C87)) =FALSE,Rework!F88+Rework!G88/12,0))</f>
        <v>0</v>
      </c>
      <c r="E86" s="42">
        <f>IF(Rework!$E87="",0,Rework!$E87)</f>
        <v>0</v>
      </c>
      <c r="F86" s="43">
        <f>IF(Rework!$H87="",0,MIN(LEFT(Rework!$H87,IF(ISERROR(FIND("/",Rework!$H87))=TRUE,LEN(Rework!$H87),FIND("/",Rework!$H87)-3)),IF(ISERROR(FIND("/",Rework!$H87))=TRUE,Rework!$H87,TRIM(LEFT(RIGHT(Rework!$H87, LEN(Rework!$H87)-FIND("/",Rework!$H87)),LEN(RIGHT(Rework!$H87, LEN(Rework!$H87)-FIND("/",Rework!$H87)))-1)))))</f>
        <v>0</v>
      </c>
      <c r="G86" s="43">
        <f>IF(Rework!$I87="",0,MAX(LEFT(Rework!$I87,IF(ISERROR(FIND("/",Rework!$I87))=TRUE,LEN(Rework!$I87),FIND("/",Rework!$I87)-3)),IF(ISERROR(FIND("/",Rework!$I87))=TRUE,Rework!$I87,TRIM(LEFT(RIGHT(Rework!$I87, LEN(Rework!$I87)-FIND("/",Rework!$I87)),LEN(RIGHT(Rework!$I87, LEN(Rework!$I87)-FIND("/",Rework!$I87)))-1)))))</f>
        <v>0</v>
      </c>
      <c r="H86" s="41">
        <f>IF(Rework!W87&gt;0,IF(Rework!W87&gt;1,2,1),0)</f>
        <v>0</v>
      </c>
      <c r="I86" s="43">
        <f>IF(Rework!X87="",IF(Rework!$E87=61.5,2400,1800),Rework!X87)</f>
        <v>1800</v>
      </c>
      <c r="J86" s="41">
        <v>30</v>
      </c>
      <c r="K86" s="44">
        <f>IF(ISERROR(FIND("Belt",Rework!C87))=FALSE,0.3,IF(ISERROR(FIND("Roller",Rework!C87))=FALSE,0.05,0.25))</f>
        <v>0.25</v>
      </c>
      <c r="L86" s="44">
        <v>1</v>
      </c>
      <c r="M86" s="44">
        <v>0.95</v>
      </c>
      <c r="N86" s="44">
        <v>0.85</v>
      </c>
      <c r="O86" s="44">
        <f>IF(ISERROR(FIND("M",Rework!$N87))=TRUE,0.95,1)</f>
        <v>0.95</v>
      </c>
      <c r="P86" s="44">
        <v>1</v>
      </c>
      <c r="Q86" s="39">
        <f t="shared" si="12"/>
        <v>0</v>
      </c>
      <c r="R86" s="39">
        <f t="shared" si="13"/>
        <v>0</v>
      </c>
      <c r="S86" s="39">
        <f t="shared" si="14"/>
        <v>0</v>
      </c>
      <c r="T86" s="39">
        <f t="shared" si="15"/>
        <v>0</v>
      </c>
      <c r="U86" s="39">
        <f t="shared" si="16"/>
        <v>0</v>
      </c>
      <c r="V86" s="39">
        <f t="shared" si="17"/>
        <v>0</v>
      </c>
      <c r="W86" s="39">
        <f t="shared" si="18"/>
        <v>0</v>
      </c>
      <c r="X86" s="39">
        <f t="shared" si="19"/>
        <v>0</v>
      </c>
      <c r="Y86" s="39">
        <f t="shared" si="20"/>
        <v>36</v>
      </c>
      <c r="Z86" s="50">
        <f t="shared" si="21"/>
        <v>0</v>
      </c>
      <c r="AA86" s="32">
        <f t="shared" si="22"/>
        <v>2</v>
      </c>
      <c r="AB86" s="45">
        <f t="shared" si="23"/>
        <v>8</v>
      </c>
      <c r="AC86" s="31"/>
    </row>
    <row r="87" spans="1:29" ht="13.5" customHeight="1">
      <c r="A87" s="47" t="e">
        <f>'Conveyor List'!#REF!</f>
        <v>#REF!</v>
      </c>
      <c r="B87" s="40">
        <f>IF(AND(Rework!$K88="",Rework!$L88=""),0,MAX(MAX(LEFT(Rework!$K88,IF(ISERROR(FIND("/",Rework!$K88))=TRUE,LEN(Rework!$K88),FIND("/",Rework!$K88)-2)),TRIM(RIGHT(Rework!$K88,LEN(Rework!$K88)-IF(ISERROR(FIND("/",Rework!$K88))=TRUE,0,FIND("/",Rework!$K88))))),MAX(LEFT(Rework!$L88,IF(ISERROR(FIND("/",Rework!$L88))=TRUE,LEN(Rework!$L88),FIND("/",Rework!$L88)-2)),TRIM(RIGHT(Rework!$L88,LEN(Rework!$L88)-IF(ISERROR(FIND("/",Rework!$L88))=TRUE,0,FIND("/",Rework!$L88)))))))</f>
        <v>0</v>
      </c>
      <c r="C87" s="41">
        <f>IF(AND(Rework!$F88="",Rework!$G88=""),0,Rework!$F88+Rework!$G88/12)</f>
        <v>0</v>
      </c>
      <c r="D87" s="41">
        <f>IF(AND(Rework!F88="",Rework!G88=""),0,IF(ISERROR(FIND("Slave",Rework!C88)) =FALSE,Rework!F89+Rework!G89/12,0))</f>
        <v>0</v>
      </c>
      <c r="E87" s="42">
        <f>IF(Rework!$E88="",0,Rework!$E88)</f>
        <v>0</v>
      </c>
      <c r="F87" s="43">
        <f>IF(Rework!$H88="",0,MIN(LEFT(Rework!$H88,IF(ISERROR(FIND("/",Rework!$H88))=TRUE,LEN(Rework!$H88),FIND("/",Rework!$H88)-3)),IF(ISERROR(FIND("/",Rework!$H88))=TRUE,Rework!$H88,TRIM(LEFT(RIGHT(Rework!$H88, LEN(Rework!$H88)-FIND("/",Rework!$H88)),LEN(RIGHT(Rework!$H88, LEN(Rework!$H88)-FIND("/",Rework!$H88)))-1)))))</f>
        <v>0</v>
      </c>
      <c r="G87" s="43">
        <f>IF(Rework!$I88="",0,MAX(LEFT(Rework!$I88,IF(ISERROR(FIND("/",Rework!$I88))=TRUE,LEN(Rework!$I88),FIND("/",Rework!$I88)-3)),IF(ISERROR(FIND("/",Rework!$I88))=TRUE,Rework!$I88,TRIM(LEFT(RIGHT(Rework!$I88, LEN(Rework!$I88)-FIND("/",Rework!$I88)),LEN(RIGHT(Rework!$I88, LEN(Rework!$I88)-FIND("/",Rework!$I88)))-1)))))</f>
        <v>0</v>
      </c>
      <c r="H87" s="41">
        <f>IF(Rework!W88&gt;0,IF(Rework!W88&gt;1,2,1),0)</f>
        <v>0</v>
      </c>
      <c r="I87" s="43">
        <f>IF(Rework!X88="",IF(Rework!$E88=61.5,2400,1800),Rework!X88)</f>
        <v>1800</v>
      </c>
      <c r="J87" s="41">
        <v>30</v>
      </c>
      <c r="K87" s="44">
        <f>IF(ISERROR(FIND("Belt",Rework!C88))=FALSE,0.3,IF(ISERROR(FIND("Roller",Rework!C88))=FALSE,0.05,0.25))</f>
        <v>0.25</v>
      </c>
      <c r="L87" s="44">
        <v>1</v>
      </c>
      <c r="M87" s="44">
        <v>0.95</v>
      </c>
      <c r="N87" s="44">
        <v>0.85</v>
      </c>
      <c r="O87" s="44">
        <f>IF(ISERROR(FIND("M",Rework!$N88))=TRUE,0.95,1)</f>
        <v>0.95</v>
      </c>
      <c r="P87" s="44">
        <v>1</v>
      </c>
      <c r="Q87" s="39">
        <f t="shared" si="12"/>
        <v>0</v>
      </c>
      <c r="R87" s="39">
        <f t="shared" si="13"/>
        <v>0</v>
      </c>
      <c r="S87" s="39">
        <f t="shared" si="14"/>
        <v>0</v>
      </c>
      <c r="T87" s="39">
        <f t="shared" si="15"/>
        <v>0</v>
      </c>
      <c r="U87" s="39">
        <f t="shared" si="16"/>
        <v>0</v>
      </c>
      <c r="V87" s="39">
        <f t="shared" si="17"/>
        <v>0</v>
      </c>
      <c r="W87" s="39">
        <f t="shared" si="18"/>
        <v>0</v>
      </c>
      <c r="X87" s="39">
        <f t="shared" si="19"/>
        <v>0</v>
      </c>
      <c r="Y87" s="39">
        <f t="shared" si="20"/>
        <v>36</v>
      </c>
      <c r="Z87" s="50">
        <f t="shared" si="21"/>
        <v>0</v>
      </c>
      <c r="AA87" s="32">
        <f t="shared" si="22"/>
        <v>2</v>
      </c>
      <c r="AB87" s="45">
        <f t="shared" si="23"/>
        <v>8</v>
      </c>
      <c r="AC87" s="31"/>
    </row>
    <row r="88" spans="1:29" ht="13.5" customHeight="1">
      <c r="A88" s="47" t="e">
        <f>'Conveyor List'!#REF!</f>
        <v>#REF!</v>
      </c>
      <c r="B88" s="40">
        <f>IF(AND(Rework!$K89="",Rework!$L89=""),0,MAX(MAX(LEFT(Rework!$K89,IF(ISERROR(FIND("/",Rework!$K89))=TRUE,LEN(Rework!$K89),FIND("/",Rework!$K89)-2)),TRIM(RIGHT(Rework!$K89,LEN(Rework!$K89)-IF(ISERROR(FIND("/",Rework!$K89))=TRUE,0,FIND("/",Rework!$K89))))),MAX(LEFT(Rework!$L89,IF(ISERROR(FIND("/",Rework!$L89))=TRUE,LEN(Rework!$L89),FIND("/",Rework!$L89)-2)),TRIM(RIGHT(Rework!$L89,LEN(Rework!$L89)-IF(ISERROR(FIND("/",Rework!$L89))=TRUE,0,FIND("/",Rework!$L89)))))))</f>
        <v>0</v>
      </c>
      <c r="C88" s="41">
        <f>IF(AND(Rework!$F89="",Rework!$G89=""),0,Rework!$F89+Rework!$G89/12)</f>
        <v>0</v>
      </c>
      <c r="D88" s="41">
        <f>IF(AND(Rework!F89="",Rework!G89=""),0,IF(ISERROR(FIND("Slave",Rework!C89)) =FALSE,Rework!F90+Rework!G90/12,0))</f>
        <v>0</v>
      </c>
      <c r="E88" s="42">
        <f>IF(Rework!$E89="",0,Rework!$E89)</f>
        <v>0</v>
      </c>
      <c r="F88" s="43">
        <f>IF(Rework!$H89="",0,MIN(LEFT(Rework!$H89,IF(ISERROR(FIND("/",Rework!$H89))=TRUE,LEN(Rework!$H89),FIND("/",Rework!$H89)-3)),IF(ISERROR(FIND("/",Rework!$H89))=TRUE,Rework!$H89,TRIM(LEFT(RIGHT(Rework!$H89, LEN(Rework!$H89)-FIND("/",Rework!$H89)),LEN(RIGHT(Rework!$H89, LEN(Rework!$H89)-FIND("/",Rework!$H89)))-1)))))</f>
        <v>0</v>
      </c>
      <c r="G88" s="43">
        <f>IF(Rework!$I89="",0,MAX(LEFT(Rework!$I89,IF(ISERROR(FIND("/",Rework!$I89))=TRUE,LEN(Rework!$I89),FIND("/",Rework!$I89)-3)),IF(ISERROR(FIND("/",Rework!$I89))=TRUE,Rework!$I89,TRIM(LEFT(RIGHT(Rework!$I89, LEN(Rework!$I89)-FIND("/",Rework!$I89)),LEN(RIGHT(Rework!$I89, LEN(Rework!$I89)-FIND("/",Rework!$I89)))-1)))))</f>
        <v>0</v>
      </c>
      <c r="H88" s="41">
        <f>IF(Rework!W89&gt;0,IF(Rework!W89&gt;1,2,1),0)</f>
        <v>0</v>
      </c>
      <c r="I88" s="43">
        <f>IF(Rework!X89="",IF(Rework!$E89=61.5,2400,1800),Rework!X89)</f>
        <v>1800</v>
      </c>
      <c r="J88" s="41">
        <v>30</v>
      </c>
      <c r="K88" s="44">
        <f>IF(ISERROR(FIND("Belt",Rework!C89))=FALSE,0.3,IF(ISERROR(FIND("Roller",Rework!C89))=FALSE,0.05,0.25))</f>
        <v>0.25</v>
      </c>
      <c r="L88" s="44">
        <v>1</v>
      </c>
      <c r="M88" s="44">
        <v>0.95</v>
      </c>
      <c r="N88" s="44">
        <v>0.85</v>
      </c>
      <c r="O88" s="44">
        <f>IF(ISERROR(FIND("M",Rework!$N89))=TRUE,0.95,1)</f>
        <v>0.95</v>
      </c>
      <c r="P88" s="44">
        <v>1</v>
      </c>
      <c r="Q88" s="39">
        <f t="shared" si="12"/>
        <v>0</v>
      </c>
      <c r="R88" s="39">
        <f t="shared" si="13"/>
        <v>0</v>
      </c>
      <c r="S88" s="39">
        <f t="shared" si="14"/>
        <v>0</v>
      </c>
      <c r="T88" s="39">
        <f t="shared" si="15"/>
        <v>0</v>
      </c>
      <c r="U88" s="39">
        <f t="shared" si="16"/>
        <v>0</v>
      </c>
      <c r="V88" s="39">
        <f t="shared" si="17"/>
        <v>0</v>
      </c>
      <c r="W88" s="39">
        <f t="shared" si="18"/>
        <v>0</v>
      </c>
      <c r="X88" s="39">
        <f t="shared" si="19"/>
        <v>0</v>
      </c>
      <c r="Y88" s="39">
        <f t="shared" si="20"/>
        <v>36</v>
      </c>
      <c r="Z88" s="50">
        <f t="shared" si="21"/>
        <v>0</v>
      </c>
      <c r="AA88" s="32">
        <f t="shared" si="22"/>
        <v>2</v>
      </c>
      <c r="AB88" s="45">
        <f t="shared" si="23"/>
        <v>8</v>
      </c>
      <c r="AC88" s="31"/>
    </row>
    <row r="89" spans="1:29" ht="13.5" customHeight="1">
      <c r="A89" s="47" t="e">
        <f>'Conveyor List'!#REF!</f>
        <v>#REF!</v>
      </c>
      <c r="B89" s="40">
        <f>IF(AND(Rework!$K90="",Rework!$L90=""),0,MAX(MAX(LEFT(Rework!$K90,IF(ISERROR(FIND("/",Rework!$K90))=TRUE,LEN(Rework!$K90),FIND("/",Rework!$K90)-2)),TRIM(RIGHT(Rework!$K90,LEN(Rework!$K90)-IF(ISERROR(FIND("/",Rework!$K90))=TRUE,0,FIND("/",Rework!$K90))))),MAX(LEFT(Rework!$L90,IF(ISERROR(FIND("/",Rework!$L90))=TRUE,LEN(Rework!$L90),FIND("/",Rework!$L90)-2)),TRIM(RIGHT(Rework!$L90,LEN(Rework!$L90)-IF(ISERROR(FIND("/",Rework!$L90))=TRUE,0,FIND("/",Rework!$L90)))))))</f>
        <v>0</v>
      </c>
      <c r="C89" s="41">
        <f>IF(AND(Rework!$F90="",Rework!$G90=""),0,Rework!$F90+Rework!$G90/12)</f>
        <v>0</v>
      </c>
      <c r="D89" s="41">
        <f>IF(AND(Rework!F90="",Rework!G90=""),0,IF(ISERROR(FIND("Slave",Rework!C90)) =FALSE,Rework!F91+Rework!G91/12,0))</f>
        <v>0</v>
      </c>
      <c r="E89" s="42">
        <f>IF(Rework!$E90="",0,Rework!$E90)</f>
        <v>0</v>
      </c>
      <c r="F89" s="43">
        <f>IF(Rework!$H90="",0,MIN(LEFT(Rework!$H90,IF(ISERROR(FIND("/",Rework!$H90))=TRUE,LEN(Rework!$H90),FIND("/",Rework!$H90)-3)),IF(ISERROR(FIND("/",Rework!$H90))=TRUE,Rework!$H90,TRIM(LEFT(RIGHT(Rework!$H90, LEN(Rework!$H90)-FIND("/",Rework!$H90)),LEN(RIGHT(Rework!$H90, LEN(Rework!$H90)-FIND("/",Rework!$H90)))-1)))))</f>
        <v>0</v>
      </c>
      <c r="G89" s="43">
        <f>IF(Rework!$I90="",0,MAX(LEFT(Rework!$I90,IF(ISERROR(FIND("/",Rework!$I90))=TRUE,LEN(Rework!$I90),FIND("/",Rework!$I90)-3)),IF(ISERROR(FIND("/",Rework!$I90))=TRUE,Rework!$I90,TRIM(LEFT(RIGHT(Rework!$I90, LEN(Rework!$I90)-FIND("/",Rework!$I90)),LEN(RIGHT(Rework!$I90, LEN(Rework!$I90)-FIND("/",Rework!$I90)))-1)))))</f>
        <v>0</v>
      </c>
      <c r="H89" s="41">
        <f>IF(Rework!W90&gt;0,IF(Rework!W90&gt;1,2,1),0)</f>
        <v>0</v>
      </c>
      <c r="I89" s="43">
        <f>IF(Rework!X90="",IF(Rework!$E90=61.5,2400,1800),Rework!X90)</f>
        <v>1800</v>
      </c>
      <c r="J89" s="41">
        <v>30</v>
      </c>
      <c r="K89" s="44">
        <f>IF(ISERROR(FIND("Belt",Rework!C90))=FALSE,0.3,IF(ISERROR(FIND("Roller",Rework!C90))=FALSE,0.05,0.25))</f>
        <v>0.25</v>
      </c>
      <c r="L89" s="44">
        <v>1</v>
      </c>
      <c r="M89" s="44">
        <v>0.95</v>
      </c>
      <c r="N89" s="44">
        <v>0.85</v>
      </c>
      <c r="O89" s="44">
        <f>IF(ISERROR(FIND("M",Rework!$N90))=TRUE,0.95,1)</f>
        <v>0.95</v>
      </c>
      <c r="P89" s="44">
        <v>1</v>
      </c>
      <c r="Q89" s="39">
        <f t="shared" si="12"/>
        <v>0</v>
      </c>
      <c r="R89" s="39">
        <f t="shared" si="13"/>
        <v>0</v>
      </c>
      <c r="S89" s="39">
        <f t="shared" si="14"/>
        <v>0</v>
      </c>
      <c r="T89" s="39">
        <f t="shared" si="15"/>
        <v>0</v>
      </c>
      <c r="U89" s="39">
        <f t="shared" si="16"/>
        <v>0</v>
      </c>
      <c r="V89" s="39">
        <f t="shared" si="17"/>
        <v>0</v>
      </c>
      <c r="W89" s="39">
        <f t="shared" si="18"/>
        <v>0</v>
      </c>
      <c r="X89" s="39">
        <f t="shared" si="19"/>
        <v>0</v>
      </c>
      <c r="Y89" s="39">
        <f t="shared" si="20"/>
        <v>36</v>
      </c>
      <c r="Z89" s="50">
        <f t="shared" si="21"/>
        <v>0</v>
      </c>
      <c r="AA89" s="32">
        <f t="shared" si="22"/>
        <v>2</v>
      </c>
      <c r="AB89" s="45">
        <f t="shared" si="23"/>
        <v>8</v>
      </c>
      <c r="AC89" s="31"/>
    </row>
    <row r="90" spans="1:29" ht="13.5" customHeight="1">
      <c r="A90" s="47" t="e">
        <f>'Conveyor List'!#REF!</f>
        <v>#REF!</v>
      </c>
      <c r="B90" s="40">
        <f>IF(AND(Rework!$K91="",Rework!$L91=""),0,MAX(MAX(LEFT(Rework!$K91,IF(ISERROR(FIND("/",Rework!$K91))=TRUE,LEN(Rework!$K91),FIND("/",Rework!$K91)-2)),TRIM(RIGHT(Rework!$K91,LEN(Rework!$K91)-IF(ISERROR(FIND("/",Rework!$K91))=TRUE,0,FIND("/",Rework!$K91))))),MAX(LEFT(Rework!$L91,IF(ISERROR(FIND("/",Rework!$L91))=TRUE,LEN(Rework!$L91),FIND("/",Rework!$L91)-2)),TRIM(RIGHT(Rework!$L91,LEN(Rework!$L91)-IF(ISERROR(FIND("/",Rework!$L91))=TRUE,0,FIND("/",Rework!$L91)))))))</f>
        <v>0</v>
      </c>
      <c r="C90" s="41">
        <f>IF(AND(Rework!$F91="",Rework!$G91=""),0,Rework!$F91+Rework!$G91/12)</f>
        <v>0</v>
      </c>
      <c r="D90" s="41">
        <f>IF(AND(Rework!F91="",Rework!G91=""),0,IF(ISERROR(FIND("Slave",Rework!C91)) =FALSE,Rework!F92+Rework!G92/12,0))</f>
        <v>0</v>
      </c>
      <c r="E90" s="42">
        <f>IF(Rework!$E91="",0,Rework!$E91)</f>
        <v>0</v>
      </c>
      <c r="F90" s="43">
        <f>IF(Rework!$H91="",0,MIN(LEFT(Rework!$H91,IF(ISERROR(FIND("/",Rework!$H91))=TRUE,LEN(Rework!$H91),FIND("/",Rework!$H91)-3)),IF(ISERROR(FIND("/",Rework!$H91))=TRUE,Rework!$H91,TRIM(LEFT(RIGHT(Rework!$H91, LEN(Rework!$H91)-FIND("/",Rework!$H91)),LEN(RIGHT(Rework!$H91, LEN(Rework!$H91)-FIND("/",Rework!$H91)))-1)))))</f>
        <v>0</v>
      </c>
      <c r="G90" s="43">
        <f>IF(Rework!$I91="",0,MAX(LEFT(Rework!$I91,IF(ISERROR(FIND("/",Rework!$I91))=TRUE,LEN(Rework!$I91),FIND("/",Rework!$I91)-3)),IF(ISERROR(FIND("/",Rework!$I91))=TRUE,Rework!$I91,TRIM(LEFT(RIGHT(Rework!$I91, LEN(Rework!$I91)-FIND("/",Rework!$I91)),LEN(RIGHT(Rework!$I91, LEN(Rework!$I91)-FIND("/",Rework!$I91)))-1)))))</f>
        <v>0</v>
      </c>
      <c r="H90" s="41">
        <f>IF(Rework!W91&gt;0,IF(Rework!W91&gt;1,2,1),0)</f>
        <v>0</v>
      </c>
      <c r="I90" s="43">
        <f>IF(Rework!X91="",IF(Rework!$E91=61.5,2400,1800),Rework!X91)</f>
        <v>1800</v>
      </c>
      <c r="J90" s="41">
        <v>30</v>
      </c>
      <c r="K90" s="44">
        <f>IF(ISERROR(FIND("Belt",Rework!C91))=FALSE,0.3,IF(ISERROR(FIND("Roller",Rework!C91))=FALSE,0.05,0.25))</f>
        <v>0.25</v>
      </c>
      <c r="L90" s="44">
        <v>1</v>
      </c>
      <c r="M90" s="44">
        <v>0.95</v>
      </c>
      <c r="N90" s="44">
        <v>0.85</v>
      </c>
      <c r="O90" s="44">
        <f>IF(ISERROR(FIND("M",Rework!$N91))=TRUE,0.95,1)</f>
        <v>0.95</v>
      </c>
      <c r="P90" s="44">
        <v>1</v>
      </c>
      <c r="Q90" s="39">
        <f t="shared" si="12"/>
        <v>0</v>
      </c>
      <c r="R90" s="39">
        <f t="shared" si="13"/>
        <v>0</v>
      </c>
      <c r="S90" s="39">
        <f t="shared" si="14"/>
        <v>0</v>
      </c>
      <c r="T90" s="39">
        <f t="shared" si="15"/>
        <v>0</v>
      </c>
      <c r="U90" s="39">
        <f t="shared" si="16"/>
        <v>0</v>
      </c>
      <c r="V90" s="39">
        <f t="shared" si="17"/>
        <v>0</v>
      </c>
      <c r="W90" s="39">
        <f t="shared" si="18"/>
        <v>0</v>
      </c>
      <c r="X90" s="39">
        <f t="shared" si="19"/>
        <v>0</v>
      </c>
      <c r="Y90" s="39">
        <f t="shared" si="20"/>
        <v>36</v>
      </c>
      <c r="Z90" s="50">
        <f t="shared" si="21"/>
        <v>0</v>
      </c>
      <c r="AA90" s="32">
        <f t="shared" si="22"/>
        <v>2</v>
      </c>
      <c r="AB90" s="45">
        <f t="shared" si="23"/>
        <v>8</v>
      </c>
      <c r="AC90" s="31"/>
    </row>
    <row r="91" spans="1:29" ht="13.5" customHeight="1">
      <c r="A91" s="47" t="e">
        <f>'Conveyor List'!#REF!</f>
        <v>#REF!</v>
      </c>
      <c r="B91" s="40">
        <f>IF(AND(Rework!$K92="",Rework!$L92=""),0,MAX(MAX(LEFT(Rework!$K92,IF(ISERROR(FIND("/",Rework!$K92))=TRUE,LEN(Rework!$K92),FIND("/",Rework!$K92)-2)),TRIM(RIGHT(Rework!$K92,LEN(Rework!$K92)-IF(ISERROR(FIND("/",Rework!$K92))=TRUE,0,FIND("/",Rework!$K92))))),MAX(LEFT(Rework!$L92,IF(ISERROR(FIND("/",Rework!$L92))=TRUE,LEN(Rework!$L92),FIND("/",Rework!$L92)-2)),TRIM(RIGHT(Rework!$L92,LEN(Rework!$L92)-IF(ISERROR(FIND("/",Rework!$L92))=TRUE,0,FIND("/",Rework!$L92)))))))</f>
        <v>0</v>
      </c>
      <c r="C91" s="41">
        <f>IF(AND(Rework!$F92="",Rework!$G92=""),0,Rework!$F92+Rework!$G92/12)</f>
        <v>0</v>
      </c>
      <c r="D91" s="41">
        <f>IF(AND(Rework!F92="",Rework!G92=""),0,IF(ISERROR(FIND("Slave",Rework!C92)) =FALSE,Rework!F93+Rework!G93/12,0))</f>
        <v>0</v>
      </c>
      <c r="E91" s="42">
        <f>IF(Rework!$E92="",0,Rework!$E92)</f>
        <v>0</v>
      </c>
      <c r="F91" s="43">
        <f>IF(Rework!$H92="",0,MIN(LEFT(Rework!$H92,IF(ISERROR(FIND("/",Rework!$H92))=TRUE,LEN(Rework!$H92),FIND("/",Rework!$H92)-3)),IF(ISERROR(FIND("/",Rework!$H92))=TRUE,Rework!$H92,TRIM(LEFT(RIGHT(Rework!$H92, LEN(Rework!$H92)-FIND("/",Rework!$H92)),LEN(RIGHT(Rework!$H92, LEN(Rework!$H92)-FIND("/",Rework!$H92)))-1)))))</f>
        <v>0</v>
      </c>
      <c r="G91" s="43">
        <f>IF(Rework!$I92="",0,MAX(LEFT(Rework!$I92,IF(ISERROR(FIND("/",Rework!$I92))=TRUE,LEN(Rework!$I92),FIND("/",Rework!$I92)-3)),IF(ISERROR(FIND("/",Rework!$I92))=TRUE,Rework!$I92,TRIM(LEFT(RIGHT(Rework!$I92, LEN(Rework!$I92)-FIND("/",Rework!$I92)),LEN(RIGHT(Rework!$I92, LEN(Rework!$I92)-FIND("/",Rework!$I92)))-1)))))</f>
        <v>0</v>
      </c>
      <c r="H91" s="41">
        <f>IF(Rework!W92&gt;0,IF(Rework!W92&gt;1,2,1),0)</f>
        <v>0</v>
      </c>
      <c r="I91" s="43">
        <f>IF(Rework!X92="",IF(Rework!$E92=61.5,2400,1800),Rework!X92)</f>
        <v>1800</v>
      </c>
      <c r="J91" s="41">
        <v>30</v>
      </c>
      <c r="K91" s="44">
        <f>IF(ISERROR(FIND("Belt",Rework!C92))=FALSE,0.3,IF(ISERROR(FIND("Roller",Rework!C92))=FALSE,0.05,0.25))</f>
        <v>0.25</v>
      </c>
      <c r="L91" s="44">
        <v>1</v>
      </c>
      <c r="M91" s="44">
        <v>0.95</v>
      </c>
      <c r="N91" s="44">
        <v>0.85</v>
      </c>
      <c r="O91" s="44">
        <f>IF(ISERROR(FIND("M",Rework!$N92))=TRUE,0.95,1)</f>
        <v>0.95</v>
      </c>
      <c r="P91" s="44">
        <v>1</v>
      </c>
      <c r="Q91" s="39">
        <f t="shared" si="12"/>
        <v>0</v>
      </c>
      <c r="R91" s="39">
        <f t="shared" si="13"/>
        <v>0</v>
      </c>
      <c r="S91" s="39">
        <f t="shared" si="14"/>
        <v>0</v>
      </c>
      <c r="T91" s="39">
        <f t="shared" si="15"/>
        <v>0</v>
      </c>
      <c r="U91" s="39">
        <f t="shared" si="16"/>
        <v>0</v>
      </c>
      <c r="V91" s="39">
        <f t="shared" si="17"/>
        <v>0</v>
      </c>
      <c r="W91" s="39">
        <f t="shared" si="18"/>
        <v>0</v>
      </c>
      <c r="X91" s="39">
        <f t="shared" si="19"/>
        <v>0</v>
      </c>
      <c r="Y91" s="39">
        <f t="shared" si="20"/>
        <v>36</v>
      </c>
      <c r="Z91" s="50">
        <f t="shared" si="21"/>
        <v>0</v>
      </c>
      <c r="AA91" s="32">
        <f t="shared" si="22"/>
        <v>2</v>
      </c>
      <c r="AB91" s="45">
        <f t="shared" si="23"/>
        <v>8</v>
      </c>
      <c r="AC91" s="31"/>
    </row>
    <row r="92" spans="1:29" ht="13.5" customHeight="1">
      <c r="A92" s="47" t="e">
        <f>'Conveyor List'!#REF!</f>
        <v>#REF!</v>
      </c>
      <c r="B92" s="40">
        <f>IF(AND(Rework!$K93="",Rework!$L93=""),0,MAX(MAX(LEFT(Rework!$K93,IF(ISERROR(FIND("/",Rework!$K93))=TRUE,LEN(Rework!$K93),FIND("/",Rework!$K93)-2)),TRIM(RIGHT(Rework!$K93,LEN(Rework!$K93)-IF(ISERROR(FIND("/",Rework!$K93))=TRUE,0,FIND("/",Rework!$K93))))),MAX(LEFT(Rework!$L93,IF(ISERROR(FIND("/",Rework!$L93))=TRUE,LEN(Rework!$L93),FIND("/",Rework!$L93)-2)),TRIM(RIGHT(Rework!$L93,LEN(Rework!$L93)-IF(ISERROR(FIND("/",Rework!$L93))=TRUE,0,FIND("/",Rework!$L93)))))))</f>
        <v>0</v>
      </c>
      <c r="C92" s="41">
        <f>IF(AND(Rework!$F93="",Rework!$G93=""),0,Rework!$F93+Rework!$G93/12)</f>
        <v>0</v>
      </c>
      <c r="D92" s="41">
        <f>IF(AND(Rework!F93="",Rework!G93=""),0,IF(ISERROR(FIND("Slave",Rework!C93)) =FALSE,Rework!F94+Rework!G94/12,0))</f>
        <v>0</v>
      </c>
      <c r="E92" s="42">
        <f>IF(Rework!$E93="",0,Rework!$E93)</f>
        <v>0</v>
      </c>
      <c r="F92" s="43">
        <f>IF(Rework!$H93="",0,MIN(LEFT(Rework!$H93,IF(ISERROR(FIND("/",Rework!$H93))=TRUE,LEN(Rework!$H93),FIND("/",Rework!$H93)-3)),IF(ISERROR(FIND("/",Rework!$H93))=TRUE,Rework!$H93,TRIM(LEFT(RIGHT(Rework!$H93, LEN(Rework!$H93)-FIND("/",Rework!$H93)),LEN(RIGHT(Rework!$H93, LEN(Rework!$H93)-FIND("/",Rework!$H93)))-1)))))</f>
        <v>0</v>
      </c>
      <c r="G92" s="43">
        <f>IF(Rework!$I93="",0,MAX(LEFT(Rework!$I93,IF(ISERROR(FIND("/",Rework!$I93))=TRUE,LEN(Rework!$I93),FIND("/",Rework!$I93)-3)),IF(ISERROR(FIND("/",Rework!$I93))=TRUE,Rework!$I93,TRIM(LEFT(RIGHT(Rework!$I93, LEN(Rework!$I93)-FIND("/",Rework!$I93)),LEN(RIGHT(Rework!$I93, LEN(Rework!$I93)-FIND("/",Rework!$I93)))-1)))))</f>
        <v>0</v>
      </c>
      <c r="H92" s="41">
        <f>IF(Rework!W93&gt;0,IF(Rework!W93&gt;1,2,1),0)</f>
        <v>0</v>
      </c>
      <c r="I92" s="43">
        <f>IF(Rework!X93="",IF(Rework!$E93=61.5,2400,1800),Rework!X93)</f>
        <v>1800</v>
      </c>
      <c r="J92" s="41">
        <v>30</v>
      </c>
      <c r="K92" s="44">
        <f>IF(ISERROR(FIND("Belt",Rework!C93))=FALSE,0.3,IF(ISERROR(FIND("Roller",Rework!C93))=FALSE,0.05,0.25))</f>
        <v>0.25</v>
      </c>
      <c r="L92" s="44">
        <v>1</v>
      </c>
      <c r="M92" s="44">
        <v>0.95</v>
      </c>
      <c r="N92" s="44">
        <v>0.85</v>
      </c>
      <c r="O92" s="44">
        <f>IF(ISERROR(FIND("M",Rework!$N93))=TRUE,0.95,1)</f>
        <v>0.95</v>
      </c>
      <c r="P92" s="44">
        <v>1</v>
      </c>
      <c r="Q92" s="39">
        <f t="shared" si="12"/>
        <v>0</v>
      </c>
      <c r="R92" s="39">
        <f t="shared" si="13"/>
        <v>0</v>
      </c>
      <c r="S92" s="39">
        <f t="shared" si="14"/>
        <v>0</v>
      </c>
      <c r="T92" s="39">
        <f t="shared" si="15"/>
        <v>0</v>
      </c>
      <c r="U92" s="39">
        <f t="shared" si="16"/>
        <v>0</v>
      </c>
      <c r="V92" s="39">
        <f t="shared" si="17"/>
        <v>0</v>
      </c>
      <c r="W92" s="39">
        <f t="shared" si="18"/>
        <v>0</v>
      </c>
      <c r="X92" s="39">
        <f t="shared" si="19"/>
        <v>0</v>
      </c>
      <c r="Y92" s="39">
        <f t="shared" si="20"/>
        <v>36</v>
      </c>
      <c r="Z92" s="50">
        <f t="shared" si="21"/>
        <v>0</v>
      </c>
      <c r="AA92" s="32">
        <f t="shared" si="22"/>
        <v>2</v>
      </c>
      <c r="AB92" s="45">
        <f t="shared" si="23"/>
        <v>8</v>
      </c>
      <c r="AC92" s="31"/>
    </row>
    <row r="93" spans="1:29" ht="13.5" customHeight="1">
      <c r="A93" s="47" t="e">
        <f>'Conveyor List'!#REF!</f>
        <v>#REF!</v>
      </c>
      <c r="B93" s="40">
        <f>IF(AND(Rework!$K94="",Rework!$L94=""),0,MAX(MAX(LEFT(Rework!$K94,IF(ISERROR(FIND("/",Rework!$K94))=TRUE,LEN(Rework!$K94),FIND("/",Rework!$K94)-2)),TRIM(RIGHT(Rework!$K94,LEN(Rework!$K94)-IF(ISERROR(FIND("/",Rework!$K94))=TRUE,0,FIND("/",Rework!$K94))))),MAX(LEFT(Rework!$L94,IF(ISERROR(FIND("/",Rework!$L94))=TRUE,LEN(Rework!$L94),FIND("/",Rework!$L94)-2)),TRIM(RIGHT(Rework!$L94,LEN(Rework!$L94)-IF(ISERROR(FIND("/",Rework!$L94))=TRUE,0,FIND("/",Rework!$L94)))))))</f>
        <v>0</v>
      </c>
      <c r="C93" s="41">
        <f>IF(AND(Rework!$F94="",Rework!$G94=""),0,Rework!$F94+Rework!$G94/12)</f>
        <v>0</v>
      </c>
      <c r="D93" s="41">
        <f>IF(AND(Rework!F94="",Rework!G94=""),0,IF(ISERROR(FIND("Slave",Rework!C94)) =FALSE,Rework!F95+Rework!G95/12,0))</f>
        <v>0</v>
      </c>
      <c r="E93" s="42">
        <f>IF(Rework!$E94="",0,Rework!$E94)</f>
        <v>0</v>
      </c>
      <c r="F93" s="43">
        <f>IF(Rework!$H94="",0,MIN(LEFT(Rework!$H94,IF(ISERROR(FIND("/",Rework!$H94))=TRUE,LEN(Rework!$H94),FIND("/",Rework!$H94)-3)),IF(ISERROR(FIND("/",Rework!$H94))=TRUE,Rework!$H94,TRIM(LEFT(RIGHT(Rework!$H94, LEN(Rework!$H94)-FIND("/",Rework!$H94)),LEN(RIGHT(Rework!$H94, LEN(Rework!$H94)-FIND("/",Rework!$H94)))-1)))))</f>
        <v>0</v>
      </c>
      <c r="G93" s="43">
        <f>IF(Rework!$I94="",0,MAX(LEFT(Rework!$I94,IF(ISERROR(FIND("/",Rework!$I94))=TRUE,LEN(Rework!$I94),FIND("/",Rework!$I94)-3)),IF(ISERROR(FIND("/",Rework!$I94))=TRUE,Rework!$I94,TRIM(LEFT(RIGHT(Rework!$I94, LEN(Rework!$I94)-FIND("/",Rework!$I94)),LEN(RIGHT(Rework!$I94, LEN(Rework!$I94)-FIND("/",Rework!$I94)))-1)))))</f>
        <v>0</v>
      </c>
      <c r="H93" s="41">
        <f>IF(Rework!W94&gt;0,IF(Rework!W94&gt;1,2,1),0)</f>
        <v>0</v>
      </c>
      <c r="I93" s="43">
        <f>IF(Rework!X94="",IF(Rework!$E94=61.5,2400,1800),Rework!X94)</f>
        <v>1800</v>
      </c>
      <c r="J93" s="41">
        <v>30</v>
      </c>
      <c r="K93" s="44">
        <f>IF(ISERROR(FIND("Belt",Rework!C94))=FALSE,0.3,IF(ISERROR(FIND("Roller",Rework!C94))=FALSE,0.05,0.25))</f>
        <v>0.25</v>
      </c>
      <c r="L93" s="44">
        <v>1</v>
      </c>
      <c r="M93" s="44">
        <v>0.95</v>
      </c>
      <c r="N93" s="44">
        <v>0.85</v>
      </c>
      <c r="O93" s="44">
        <f>IF(ISERROR(FIND("M",Rework!$N94))=TRUE,0.95,1)</f>
        <v>0.95</v>
      </c>
      <c r="P93" s="44">
        <v>1</v>
      </c>
      <c r="Q93" s="39">
        <f t="shared" si="12"/>
        <v>0</v>
      </c>
      <c r="R93" s="39">
        <f t="shared" si="13"/>
        <v>0</v>
      </c>
      <c r="S93" s="39">
        <f t="shared" si="14"/>
        <v>0</v>
      </c>
      <c r="T93" s="39">
        <f t="shared" si="15"/>
        <v>0</v>
      </c>
      <c r="U93" s="39">
        <f t="shared" si="16"/>
        <v>0</v>
      </c>
      <c r="V93" s="39">
        <f t="shared" si="17"/>
        <v>0</v>
      </c>
      <c r="W93" s="39">
        <f t="shared" si="18"/>
        <v>0</v>
      </c>
      <c r="X93" s="39">
        <f t="shared" si="19"/>
        <v>0</v>
      </c>
      <c r="Y93" s="39">
        <f t="shared" si="20"/>
        <v>36</v>
      </c>
      <c r="Z93" s="50">
        <f t="shared" si="21"/>
        <v>0</v>
      </c>
      <c r="AA93" s="32">
        <f t="shared" si="22"/>
        <v>2</v>
      </c>
      <c r="AB93" s="45">
        <f t="shared" si="23"/>
        <v>8</v>
      </c>
      <c r="AC93" s="31"/>
    </row>
    <row r="94" spans="1:29" ht="13.5" customHeight="1">
      <c r="A94" s="47" t="e">
        <f>'Conveyor List'!#REF!</f>
        <v>#REF!</v>
      </c>
      <c r="B94" s="40">
        <f>IF(AND(Rework!$K95="",Rework!$L95=""),0,MAX(MAX(LEFT(Rework!$K95,IF(ISERROR(FIND("/",Rework!$K95))=TRUE,LEN(Rework!$K95),FIND("/",Rework!$K95)-2)),TRIM(RIGHT(Rework!$K95,LEN(Rework!$K95)-IF(ISERROR(FIND("/",Rework!$K95))=TRUE,0,FIND("/",Rework!$K95))))),MAX(LEFT(Rework!$L95,IF(ISERROR(FIND("/",Rework!$L95))=TRUE,LEN(Rework!$L95),FIND("/",Rework!$L95)-2)),TRIM(RIGHT(Rework!$L95,LEN(Rework!$L95)-IF(ISERROR(FIND("/",Rework!$L95))=TRUE,0,FIND("/",Rework!$L95)))))))</f>
        <v>0</v>
      </c>
      <c r="C94" s="41">
        <f>IF(AND(Rework!$F95="",Rework!$G95=""),0,Rework!$F95+Rework!$G95/12)</f>
        <v>0</v>
      </c>
      <c r="D94" s="41">
        <f>IF(AND(Rework!F95="",Rework!G95=""),0,IF(ISERROR(FIND("Slave",Rework!C95)) =FALSE,Rework!F96+Rework!G96/12,0))</f>
        <v>0</v>
      </c>
      <c r="E94" s="42">
        <f>IF(Rework!$E95="",0,Rework!$E95)</f>
        <v>0</v>
      </c>
      <c r="F94" s="43">
        <f>IF(Rework!$H95="",0,MIN(LEFT(Rework!$H95,IF(ISERROR(FIND("/",Rework!$H95))=TRUE,LEN(Rework!$H95),FIND("/",Rework!$H95)-3)),IF(ISERROR(FIND("/",Rework!$H95))=TRUE,Rework!$H95,TRIM(LEFT(RIGHT(Rework!$H95, LEN(Rework!$H95)-FIND("/",Rework!$H95)),LEN(RIGHT(Rework!$H95, LEN(Rework!$H95)-FIND("/",Rework!$H95)))-1)))))</f>
        <v>0</v>
      </c>
      <c r="G94" s="43">
        <f>IF(Rework!$I95="",0,MAX(LEFT(Rework!$I95,IF(ISERROR(FIND("/",Rework!$I95))=TRUE,LEN(Rework!$I95),FIND("/",Rework!$I95)-3)),IF(ISERROR(FIND("/",Rework!$I95))=TRUE,Rework!$I95,TRIM(LEFT(RIGHT(Rework!$I95, LEN(Rework!$I95)-FIND("/",Rework!$I95)),LEN(RIGHT(Rework!$I95, LEN(Rework!$I95)-FIND("/",Rework!$I95)))-1)))))</f>
        <v>0</v>
      </c>
      <c r="H94" s="41">
        <f>IF(Rework!W95&gt;0,IF(Rework!W95&gt;1,2,1),0)</f>
        <v>0</v>
      </c>
      <c r="I94" s="43">
        <f>IF(Rework!X95="",IF(Rework!$E95=61.5,2400,1800),Rework!X95)</f>
        <v>1800</v>
      </c>
      <c r="J94" s="41">
        <v>30</v>
      </c>
      <c r="K94" s="44">
        <f>IF(ISERROR(FIND("Belt",Rework!C95))=FALSE,0.3,IF(ISERROR(FIND("Roller",Rework!C95))=FALSE,0.05,0.25))</f>
        <v>0.25</v>
      </c>
      <c r="L94" s="44">
        <v>1</v>
      </c>
      <c r="M94" s="44">
        <v>0.95</v>
      </c>
      <c r="N94" s="44">
        <v>0.85</v>
      </c>
      <c r="O94" s="44">
        <f>IF(ISERROR(FIND("M",Rework!$N95))=TRUE,0.95,1)</f>
        <v>0.95</v>
      </c>
      <c r="P94" s="44">
        <v>1</v>
      </c>
      <c r="Q94" s="39">
        <f t="shared" si="12"/>
        <v>0</v>
      </c>
      <c r="R94" s="39">
        <f t="shared" si="13"/>
        <v>0</v>
      </c>
      <c r="S94" s="39">
        <f t="shared" si="14"/>
        <v>0</v>
      </c>
      <c r="T94" s="39">
        <f t="shared" si="15"/>
        <v>0</v>
      </c>
      <c r="U94" s="39">
        <f t="shared" si="16"/>
        <v>0</v>
      </c>
      <c r="V94" s="39">
        <f t="shared" si="17"/>
        <v>0</v>
      </c>
      <c r="W94" s="39">
        <f t="shared" si="18"/>
        <v>0</v>
      </c>
      <c r="X94" s="39">
        <f t="shared" si="19"/>
        <v>0</v>
      </c>
      <c r="Y94" s="39">
        <f t="shared" si="20"/>
        <v>36</v>
      </c>
      <c r="Z94" s="50">
        <f t="shared" si="21"/>
        <v>0</v>
      </c>
      <c r="AA94" s="32">
        <f t="shared" si="22"/>
        <v>2</v>
      </c>
      <c r="AB94" s="45">
        <f t="shared" si="23"/>
        <v>8</v>
      </c>
      <c r="AC94" s="31"/>
    </row>
    <row r="95" spans="1:29" ht="13.5" customHeight="1">
      <c r="A95" s="47" t="e">
        <f>'Conveyor List'!#REF!</f>
        <v>#REF!</v>
      </c>
      <c r="B95" s="40">
        <f>IF(AND(Rework!$K96="",Rework!$L96=""),0,MAX(MAX(LEFT(Rework!$K96,IF(ISERROR(FIND("/",Rework!$K96))=TRUE,LEN(Rework!$K96),FIND("/",Rework!$K96)-2)),TRIM(RIGHT(Rework!$K96,LEN(Rework!$K96)-IF(ISERROR(FIND("/",Rework!$K96))=TRUE,0,FIND("/",Rework!$K96))))),MAX(LEFT(Rework!$L96,IF(ISERROR(FIND("/",Rework!$L96))=TRUE,LEN(Rework!$L96),FIND("/",Rework!$L96)-2)),TRIM(RIGHT(Rework!$L96,LEN(Rework!$L96)-IF(ISERROR(FIND("/",Rework!$L96))=TRUE,0,FIND("/",Rework!$L96)))))))</f>
        <v>0</v>
      </c>
      <c r="C95" s="41">
        <f>IF(AND(Rework!$F96="",Rework!$G96=""),0,Rework!$F96+Rework!$G96/12)</f>
        <v>0</v>
      </c>
      <c r="D95" s="41">
        <f>IF(AND(Rework!F96="",Rework!G96=""),0,IF(ISERROR(FIND("Slave",Rework!C96)) =FALSE,Rework!F97+Rework!G97/12,0))</f>
        <v>0</v>
      </c>
      <c r="E95" s="42">
        <f>IF(Rework!$E96="",0,Rework!$E96)</f>
        <v>0</v>
      </c>
      <c r="F95" s="43">
        <f>IF(Rework!$H96="",0,MIN(LEFT(Rework!$H96,IF(ISERROR(FIND("/",Rework!$H96))=TRUE,LEN(Rework!$H96),FIND("/",Rework!$H96)-3)),IF(ISERROR(FIND("/",Rework!$H96))=TRUE,Rework!$H96,TRIM(LEFT(RIGHT(Rework!$H96, LEN(Rework!$H96)-FIND("/",Rework!$H96)),LEN(RIGHT(Rework!$H96, LEN(Rework!$H96)-FIND("/",Rework!$H96)))-1)))))</f>
        <v>0</v>
      </c>
      <c r="G95" s="43">
        <f>IF(Rework!$I96="",0,MAX(LEFT(Rework!$I96,IF(ISERROR(FIND("/",Rework!$I96))=TRUE,LEN(Rework!$I96),FIND("/",Rework!$I96)-3)),IF(ISERROR(FIND("/",Rework!$I96))=TRUE,Rework!$I96,TRIM(LEFT(RIGHT(Rework!$I96, LEN(Rework!$I96)-FIND("/",Rework!$I96)),LEN(RIGHT(Rework!$I96, LEN(Rework!$I96)-FIND("/",Rework!$I96)))-1)))))</f>
        <v>0</v>
      </c>
      <c r="H95" s="41">
        <f>IF(Rework!W96&gt;0,IF(Rework!W96&gt;1,2,1),0)</f>
        <v>0</v>
      </c>
      <c r="I95" s="43">
        <f>IF(Rework!X96="",IF(Rework!$E96=61.5,2400,1800),Rework!X96)</f>
        <v>1800</v>
      </c>
      <c r="J95" s="41">
        <v>30</v>
      </c>
      <c r="K95" s="44">
        <f>IF(ISERROR(FIND("Belt",Rework!C96))=FALSE,0.3,IF(ISERROR(FIND("Roller",Rework!C96))=FALSE,0.05,0.25))</f>
        <v>0.25</v>
      </c>
      <c r="L95" s="44">
        <v>1</v>
      </c>
      <c r="M95" s="44">
        <v>0.95</v>
      </c>
      <c r="N95" s="44">
        <v>0.85</v>
      </c>
      <c r="O95" s="44">
        <f>IF(ISERROR(FIND("M",Rework!$N96))=TRUE,0.95,1)</f>
        <v>0.95</v>
      </c>
      <c r="P95" s="44">
        <v>1</v>
      </c>
      <c r="Q95" s="39">
        <f t="shared" si="12"/>
        <v>0</v>
      </c>
      <c r="R95" s="39">
        <f t="shared" si="13"/>
        <v>0</v>
      </c>
      <c r="S95" s="39">
        <f t="shared" si="14"/>
        <v>0</v>
      </c>
      <c r="T95" s="39">
        <f t="shared" si="15"/>
        <v>0</v>
      </c>
      <c r="U95" s="39">
        <f t="shared" si="16"/>
        <v>0</v>
      </c>
      <c r="V95" s="39">
        <f t="shared" si="17"/>
        <v>0</v>
      </c>
      <c r="W95" s="39">
        <f t="shared" si="18"/>
        <v>0</v>
      </c>
      <c r="X95" s="39">
        <f t="shared" si="19"/>
        <v>0</v>
      </c>
      <c r="Y95" s="39">
        <f t="shared" si="20"/>
        <v>36</v>
      </c>
      <c r="Z95" s="50">
        <f t="shared" si="21"/>
        <v>0</v>
      </c>
      <c r="AA95" s="32">
        <f t="shared" si="22"/>
        <v>2</v>
      </c>
      <c r="AB95" s="45">
        <f t="shared" si="23"/>
        <v>8</v>
      </c>
      <c r="AC95" s="31"/>
    </row>
    <row r="96" spans="1:29" ht="13.5" customHeight="1">
      <c r="A96" s="47" t="e">
        <f>'Conveyor List'!#REF!</f>
        <v>#REF!</v>
      </c>
      <c r="B96" s="40">
        <f>IF(AND(Rework!$K97="",Rework!$L97=""),0,MAX(MAX(LEFT(Rework!$K97,IF(ISERROR(FIND("/",Rework!$K97))=TRUE,LEN(Rework!$K97),FIND("/",Rework!$K97)-2)),TRIM(RIGHT(Rework!$K97,LEN(Rework!$K97)-IF(ISERROR(FIND("/",Rework!$K97))=TRUE,0,FIND("/",Rework!$K97))))),MAX(LEFT(Rework!$L97,IF(ISERROR(FIND("/",Rework!$L97))=TRUE,LEN(Rework!$L97),FIND("/",Rework!$L97)-2)),TRIM(RIGHT(Rework!$L97,LEN(Rework!$L97)-IF(ISERROR(FIND("/",Rework!$L97))=TRUE,0,FIND("/",Rework!$L97)))))))</f>
        <v>0</v>
      </c>
      <c r="C96" s="41">
        <f>IF(AND(Rework!$F97="",Rework!$G97=""),0,Rework!$F97+Rework!$G97/12)</f>
        <v>0</v>
      </c>
      <c r="D96" s="41">
        <f>IF(AND(Rework!F97="",Rework!G97=""),0,IF(ISERROR(FIND("Slave",Rework!C97)) =FALSE,Rework!F98+Rework!G98/12,0))</f>
        <v>0</v>
      </c>
      <c r="E96" s="42">
        <f>IF(Rework!$E97="",0,Rework!$E97)</f>
        <v>0</v>
      </c>
      <c r="F96" s="43">
        <f>IF(Rework!$H97="",0,MIN(LEFT(Rework!$H97,IF(ISERROR(FIND("/",Rework!$H97))=TRUE,LEN(Rework!$H97),FIND("/",Rework!$H97)-3)),IF(ISERROR(FIND("/",Rework!$H97))=TRUE,Rework!$H97,TRIM(LEFT(RIGHT(Rework!$H97, LEN(Rework!$H97)-FIND("/",Rework!$H97)),LEN(RIGHT(Rework!$H97, LEN(Rework!$H97)-FIND("/",Rework!$H97)))-1)))))</f>
        <v>0</v>
      </c>
      <c r="G96" s="43">
        <f>IF(Rework!$I97="",0,MAX(LEFT(Rework!$I97,IF(ISERROR(FIND("/",Rework!$I97))=TRUE,LEN(Rework!$I97),FIND("/",Rework!$I97)-3)),IF(ISERROR(FIND("/",Rework!$I97))=TRUE,Rework!$I97,TRIM(LEFT(RIGHT(Rework!$I97, LEN(Rework!$I97)-FIND("/",Rework!$I97)),LEN(RIGHT(Rework!$I97, LEN(Rework!$I97)-FIND("/",Rework!$I97)))-1)))))</f>
        <v>0</v>
      </c>
      <c r="H96" s="41">
        <f>IF(Rework!W97&gt;0,IF(Rework!W97&gt;1,2,1),0)</f>
        <v>0</v>
      </c>
      <c r="I96" s="43">
        <f>IF(Rework!X97="",IF(Rework!$E97=61.5,2400,1800),Rework!X97)</f>
        <v>1800</v>
      </c>
      <c r="J96" s="41">
        <v>30</v>
      </c>
      <c r="K96" s="44">
        <f>IF(ISERROR(FIND("Belt",Rework!C97))=FALSE,0.3,IF(ISERROR(FIND("Roller",Rework!C97))=FALSE,0.05,0.25))</f>
        <v>0.25</v>
      </c>
      <c r="L96" s="44">
        <v>1</v>
      </c>
      <c r="M96" s="44">
        <v>0.95</v>
      </c>
      <c r="N96" s="44">
        <v>0.85</v>
      </c>
      <c r="O96" s="44">
        <f>IF(ISERROR(FIND("M",Rework!$N97))=TRUE,0.95,1)</f>
        <v>0.95</v>
      </c>
      <c r="P96" s="44">
        <v>1</v>
      </c>
      <c r="Q96" s="39">
        <f t="shared" si="12"/>
        <v>0</v>
      </c>
      <c r="R96" s="39">
        <f t="shared" si="13"/>
        <v>0</v>
      </c>
      <c r="S96" s="39">
        <f t="shared" si="14"/>
        <v>0</v>
      </c>
      <c r="T96" s="39">
        <f t="shared" si="15"/>
        <v>0</v>
      </c>
      <c r="U96" s="39">
        <f t="shared" si="16"/>
        <v>0</v>
      </c>
      <c r="V96" s="39">
        <f t="shared" si="17"/>
        <v>0</v>
      </c>
      <c r="W96" s="39">
        <f t="shared" si="18"/>
        <v>0</v>
      </c>
      <c r="X96" s="39">
        <f t="shared" si="19"/>
        <v>0</v>
      </c>
      <c r="Y96" s="39">
        <f t="shared" si="20"/>
        <v>36</v>
      </c>
      <c r="Z96" s="50">
        <f t="shared" si="21"/>
        <v>0</v>
      </c>
      <c r="AA96" s="32">
        <f t="shared" si="22"/>
        <v>2</v>
      </c>
      <c r="AB96" s="45">
        <f t="shared" si="23"/>
        <v>8</v>
      </c>
      <c r="AC96" s="31"/>
    </row>
    <row r="97" spans="1:29" ht="13.5" customHeight="1">
      <c r="A97" s="47" t="e">
        <f>'Conveyor List'!#REF!</f>
        <v>#REF!</v>
      </c>
      <c r="B97" s="40">
        <f>IF(AND(Rework!$K98="",Rework!$L98=""),0,MAX(MAX(LEFT(Rework!$K98,IF(ISERROR(FIND("/",Rework!$K98))=TRUE,LEN(Rework!$K98),FIND("/",Rework!$K98)-2)),TRIM(RIGHT(Rework!$K98,LEN(Rework!$K98)-IF(ISERROR(FIND("/",Rework!$K98))=TRUE,0,FIND("/",Rework!$K98))))),MAX(LEFT(Rework!$L98,IF(ISERROR(FIND("/",Rework!$L98))=TRUE,LEN(Rework!$L98),FIND("/",Rework!$L98)-2)),TRIM(RIGHT(Rework!$L98,LEN(Rework!$L98)-IF(ISERROR(FIND("/",Rework!$L98))=TRUE,0,FIND("/",Rework!$L98)))))))</f>
        <v>0</v>
      </c>
      <c r="C97" s="41">
        <f>IF(AND(Rework!$F98="",Rework!$G98=""),0,Rework!$F98+Rework!$G98/12)</f>
        <v>0</v>
      </c>
      <c r="D97" s="41">
        <f>IF(AND(Rework!F98="",Rework!G98=""),0,IF(ISERROR(FIND("Slave",Rework!C98)) =FALSE,Rework!F99+Rework!G99/12,0))</f>
        <v>0</v>
      </c>
      <c r="E97" s="42">
        <f>IF(Rework!$E98="",0,Rework!$E98)</f>
        <v>0</v>
      </c>
      <c r="F97" s="43">
        <f>IF(Rework!$H98="",0,MIN(LEFT(Rework!$H98,IF(ISERROR(FIND("/",Rework!$H98))=TRUE,LEN(Rework!$H98),FIND("/",Rework!$H98)-3)),IF(ISERROR(FIND("/",Rework!$H98))=TRUE,Rework!$H98,TRIM(LEFT(RIGHT(Rework!$H98, LEN(Rework!$H98)-FIND("/",Rework!$H98)),LEN(RIGHT(Rework!$H98, LEN(Rework!$H98)-FIND("/",Rework!$H98)))-1)))))</f>
        <v>0</v>
      </c>
      <c r="G97" s="43">
        <f>IF(Rework!$I98="",0,MAX(LEFT(Rework!$I98,IF(ISERROR(FIND("/",Rework!$I98))=TRUE,LEN(Rework!$I98),FIND("/",Rework!$I98)-3)),IF(ISERROR(FIND("/",Rework!$I98))=TRUE,Rework!$I98,TRIM(LEFT(RIGHT(Rework!$I98, LEN(Rework!$I98)-FIND("/",Rework!$I98)),LEN(RIGHT(Rework!$I98, LEN(Rework!$I98)-FIND("/",Rework!$I98)))-1)))))</f>
        <v>0</v>
      </c>
      <c r="H97" s="41">
        <f>IF(Rework!W98&gt;0,IF(Rework!W98&gt;1,2,1),0)</f>
        <v>0</v>
      </c>
      <c r="I97" s="43">
        <f>IF(Rework!X98="",IF(Rework!$E98=61.5,2400,1800),Rework!X98)</f>
        <v>1800</v>
      </c>
      <c r="J97" s="41">
        <v>30</v>
      </c>
      <c r="K97" s="44">
        <f>IF(ISERROR(FIND("Belt",Rework!C98))=FALSE,0.3,IF(ISERROR(FIND("Roller",Rework!C98))=FALSE,0.05,0.25))</f>
        <v>0.25</v>
      </c>
      <c r="L97" s="44">
        <v>1</v>
      </c>
      <c r="M97" s="44">
        <v>0.95</v>
      </c>
      <c r="N97" s="44">
        <v>0.85</v>
      </c>
      <c r="O97" s="44">
        <f>IF(ISERROR(FIND("M",Rework!$N98))=TRUE,0.95,1)</f>
        <v>0.95</v>
      </c>
      <c r="P97" s="44">
        <v>1</v>
      </c>
      <c r="Q97" s="39">
        <f t="shared" si="12"/>
        <v>0</v>
      </c>
      <c r="R97" s="39">
        <f t="shared" si="13"/>
        <v>0</v>
      </c>
      <c r="S97" s="39">
        <f t="shared" si="14"/>
        <v>0</v>
      </c>
      <c r="T97" s="39">
        <f t="shared" si="15"/>
        <v>0</v>
      </c>
      <c r="U97" s="39">
        <f t="shared" si="16"/>
        <v>0</v>
      </c>
      <c r="V97" s="39">
        <f t="shared" si="17"/>
        <v>0</v>
      </c>
      <c r="W97" s="39">
        <f t="shared" si="18"/>
        <v>0</v>
      </c>
      <c r="X97" s="39">
        <f t="shared" si="19"/>
        <v>0</v>
      </c>
      <c r="Y97" s="39">
        <f t="shared" si="20"/>
        <v>36</v>
      </c>
      <c r="Z97" s="50">
        <f t="shared" si="21"/>
        <v>0</v>
      </c>
      <c r="AA97" s="32">
        <f t="shared" si="22"/>
        <v>2</v>
      </c>
      <c r="AB97" s="45">
        <f t="shared" si="23"/>
        <v>8</v>
      </c>
      <c r="AC97" s="31"/>
    </row>
    <row r="98" spans="1:29" ht="13.5" customHeight="1">
      <c r="A98" s="47" t="e">
        <f>'Conveyor List'!#REF!</f>
        <v>#REF!</v>
      </c>
      <c r="B98" s="40">
        <f>IF(AND(Rework!$K99="",Rework!$L99=""),0,MAX(MAX(LEFT(Rework!$K99,IF(ISERROR(FIND("/",Rework!$K99))=TRUE,LEN(Rework!$K99),FIND("/",Rework!$K99)-2)),TRIM(RIGHT(Rework!$K99,LEN(Rework!$K99)-IF(ISERROR(FIND("/",Rework!$K99))=TRUE,0,FIND("/",Rework!$K99))))),MAX(LEFT(Rework!$L99,IF(ISERROR(FIND("/",Rework!$L99))=TRUE,LEN(Rework!$L99),FIND("/",Rework!$L99)-2)),TRIM(RIGHT(Rework!$L99,LEN(Rework!$L99)-IF(ISERROR(FIND("/",Rework!$L99))=TRUE,0,FIND("/",Rework!$L99)))))))</f>
        <v>0</v>
      </c>
      <c r="C98" s="41">
        <f>IF(AND(Rework!$F99="",Rework!$G99=""),0,Rework!$F99+Rework!$G99/12)</f>
        <v>0</v>
      </c>
      <c r="D98" s="41">
        <f>IF(AND(Rework!F99="",Rework!G99=""),0,IF(ISERROR(FIND("Slave",Rework!C99)) =FALSE,Rework!F100+Rework!G100/12,0))</f>
        <v>0</v>
      </c>
      <c r="E98" s="42">
        <f>IF(Rework!$E99="",0,Rework!$E99)</f>
        <v>0</v>
      </c>
      <c r="F98" s="43">
        <f>IF(Rework!$H99="",0,MIN(LEFT(Rework!$H99,IF(ISERROR(FIND("/",Rework!$H99))=TRUE,LEN(Rework!$H99),FIND("/",Rework!$H99)-3)),IF(ISERROR(FIND("/",Rework!$H99))=TRUE,Rework!$H99,TRIM(LEFT(RIGHT(Rework!$H99, LEN(Rework!$H99)-FIND("/",Rework!$H99)),LEN(RIGHT(Rework!$H99, LEN(Rework!$H99)-FIND("/",Rework!$H99)))-1)))))</f>
        <v>0</v>
      </c>
      <c r="G98" s="43">
        <f>IF(Rework!$I99="",0,MAX(LEFT(Rework!$I99,IF(ISERROR(FIND("/",Rework!$I99))=TRUE,LEN(Rework!$I99),FIND("/",Rework!$I99)-3)),IF(ISERROR(FIND("/",Rework!$I99))=TRUE,Rework!$I99,TRIM(LEFT(RIGHT(Rework!$I99, LEN(Rework!$I99)-FIND("/",Rework!$I99)),LEN(RIGHT(Rework!$I99, LEN(Rework!$I99)-FIND("/",Rework!$I99)))-1)))))</f>
        <v>0</v>
      </c>
      <c r="H98" s="41">
        <f>IF(Rework!W99&gt;0,IF(Rework!W99&gt;1,2,1),0)</f>
        <v>0</v>
      </c>
      <c r="I98" s="43">
        <f>IF(Rework!X99="",IF(Rework!$E99=61.5,2400,1800),Rework!X99)</f>
        <v>1800</v>
      </c>
      <c r="J98" s="41">
        <v>30</v>
      </c>
      <c r="K98" s="44">
        <f>IF(ISERROR(FIND("Belt",Rework!C99))=FALSE,0.3,IF(ISERROR(FIND("Roller",Rework!C99))=FALSE,0.05,0.25))</f>
        <v>0.25</v>
      </c>
      <c r="L98" s="44">
        <v>1</v>
      </c>
      <c r="M98" s="44">
        <v>0.95</v>
      </c>
      <c r="N98" s="44">
        <v>0.85</v>
      </c>
      <c r="O98" s="44">
        <f>IF(ISERROR(FIND("M",Rework!$N99))=TRUE,0.95,1)</f>
        <v>0.95</v>
      </c>
      <c r="P98" s="44">
        <v>1</v>
      </c>
      <c r="Q98" s="39">
        <f t="shared" si="12"/>
        <v>0</v>
      </c>
      <c r="R98" s="39">
        <f t="shared" si="13"/>
        <v>0</v>
      </c>
      <c r="S98" s="39">
        <f t="shared" si="14"/>
        <v>0</v>
      </c>
      <c r="T98" s="39">
        <f t="shared" si="15"/>
        <v>0</v>
      </c>
      <c r="U98" s="39">
        <f t="shared" si="16"/>
        <v>0</v>
      </c>
      <c r="V98" s="39">
        <f t="shared" si="17"/>
        <v>0</v>
      </c>
      <c r="W98" s="39">
        <f t="shared" si="18"/>
        <v>0</v>
      </c>
      <c r="X98" s="39">
        <f t="shared" si="19"/>
        <v>0</v>
      </c>
      <c r="Y98" s="39">
        <f t="shared" si="20"/>
        <v>36</v>
      </c>
      <c r="Z98" s="50">
        <f t="shared" si="21"/>
        <v>0</v>
      </c>
      <c r="AA98" s="32">
        <f t="shared" si="22"/>
        <v>2</v>
      </c>
      <c r="AB98" s="45">
        <f t="shared" si="23"/>
        <v>8</v>
      </c>
      <c r="AC98" s="31"/>
    </row>
    <row r="99" spans="1:29" ht="13.5" customHeight="1">
      <c r="A99" s="47" t="e">
        <f>'Conveyor List'!#REF!</f>
        <v>#REF!</v>
      </c>
      <c r="B99" s="40">
        <f>IF(AND(Rework!$K100="",Rework!$L100=""),0,MAX(MAX(LEFT(Rework!$K100,IF(ISERROR(FIND("/",Rework!$K100))=TRUE,LEN(Rework!$K100),FIND("/",Rework!$K100)-2)),TRIM(RIGHT(Rework!$K100,LEN(Rework!$K100)-IF(ISERROR(FIND("/",Rework!$K100))=TRUE,0,FIND("/",Rework!$K100))))),MAX(LEFT(Rework!$L100,IF(ISERROR(FIND("/",Rework!$L100))=TRUE,LEN(Rework!$L100),FIND("/",Rework!$L100)-2)),TRIM(RIGHT(Rework!$L100,LEN(Rework!$L100)-IF(ISERROR(FIND("/",Rework!$L100))=TRUE,0,FIND("/",Rework!$L100)))))))</f>
        <v>0</v>
      </c>
      <c r="C99" s="41">
        <f>IF(AND(Rework!$F100="",Rework!$G100=""),0,Rework!$F100+Rework!$G100/12)</f>
        <v>0</v>
      </c>
      <c r="D99" s="41">
        <f>IF(AND(Rework!F100="",Rework!G100=""),0,IF(ISERROR(FIND("Slave",Rework!C100)) =FALSE,Rework!F101+Rework!G101/12,0))</f>
        <v>0</v>
      </c>
      <c r="E99" s="42">
        <f>IF(Rework!$E100="",0,Rework!$E100)</f>
        <v>0</v>
      </c>
      <c r="F99" s="43">
        <f>IF(Rework!$H100="",0,MIN(LEFT(Rework!$H100,IF(ISERROR(FIND("/",Rework!$H100))=TRUE,LEN(Rework!$H100),FIND("/",Rework!$H100)-3)),IF(ISERROR(FIND("/",Rework!$H100))=TRUE,Rework!$H100,TRIM(LEFT(RIGHT(Rework!$H100, LEN(Rework!$H100)-FIND("/",Rework!$H100)),LEN(RIGHT(Rework!$H100, LEN(Rework!$H100)-FIND("/",Rework!$H100)))-1)))))</f>
        <v>0</v>
      </c>
      <c r="G99" s="43">
        <f>IF(Rework!$I100="",0,MAX(LEFT(Rework!$I100,IF(ISERROR(FIND("/",Rework!$I100))=TRUE,LEN(Rework!$I100),FIND("/",Rework!$I100)-3)),IF(ISERROR(FIND("/",Rework!$I100))=TRUE,Rework!$I100,TRIM(LEFT(RIGHT(Rework!$I100, LEN(Rework!$I100)-FIND("/",Rework!$I100)),LEN(RIGHT(Rework!$I100, LEN(Rework!$I100)-FIND("/",Rework!$I100)))-1)))))</f>
        <v>0</v>
      </c>
      <c r="H99" s="41">
        <f>IF(Rework!W100&gt;0,IF(Rework!W100&gt;1,2,1),0)</f>
        <v>0</v>
      </c>
      <c r="I99" s="43">
        <f>IF(Rework!X100="",IF(Rework!$E100=61.5,2400,1800),Rework!X100)</f>
        <v>1800</v>
      </c>
      <c r="J99" s="41">
        <v>30</v>
      </c>
      <c r="K99" s="44">
        <f>IF(ISERROR(FIND("Belt",Rework!C100))=FALSE,0.3,IF(ISERROR(FIND("Roller",Rework!C100))=FALSE,0.05,0.25))</f>
        <v>0.25</v>
      </c>
      <c r="L99" s="44">
        <v>1</v>
      </c>
      <c r="M99" s="44">
        <v>0.95</v>
      </c>
      <c r="N99" s="44">
        <v>0.85</v>
      </c>
      <c r="O99" s="44">
        <f>IF(ISERROR(FIND("M",Rework!$N100))=TRUE,0.95,1)</f>
        <v>0.95</v>
      </c>
      <c r="P99" s="44">
        <v>1</v>
      </c>
      <c r="Q99" s="39">
        <f t="shared" si="12"/>
        <v>0</v>
      </c>
      <c r="R99" s="39">
        <f t="shared" si="13"/>
        <v>0</v>
      </c>
      <c r="S99" s="39">
        <f t="shared" si="14"/>
        <v>0</v>
      </c>
      <c r="T99" s="39">
        <f t="shared" si="15"/>
        <v>0</v>
      </c>
      <c r="U99" s="39">
        <f t="shared" si="16"/>
        <v>0</v>
      </c>
      <c r="V99" s="39">
        <f t="shared" si="17"/>
        <v>0</v>
      </c>
      <c r="W99" s="39">
        <f t="shared" si="18"/>
        <v>0</v>
      </c>
      <c r="X99" s="39">
        <f t="shared" si="19"/>
        <v>0</v>
      </c>
      <c r="Y99" s="39">
        <f t="shared" si="20"/>
        <v>36</v>
      </c>
      <c r="Z99" s="50">
        <f t="shared" si="21"/>
        <v>0</v>
      </c>
      <c r="AA99" s="32">
        <f t="shared" si="22"/>
        <v>2</v>
      </c>
      <c r="AB99" s="45">
        <f t="shared" si="23"/>
        <v>8</v>
      </c>
      <c r="AC99" s="31"/>
    </row>
    <row r="100" spans="1:29" ht="13.5" customHeight="1">
      <c r="A100" s="47" t="e">
        <f>'Conveyor List'!#REF!</f>
        <v>#REF!</v>
      </c>
      <c r="B100" s="40">
        <f>IF(AND(Rework!$K101="",Rework!$L101=""),0,MAX(MAX(LEFT(Rework!$K101,IF(ISERROR(FIND("/",Rework!$K101))=TRUE,LEN(Rework!$K101),FIND("/",Rework!$K101)-2)),TRIM(RIGHT(Rework!$K101,LEN(Rework!$K101)-IF(ISERROR(FIND("/",Rework!$K101))=TRUE,0,FIND("/",Rework!$K101))))),MAX(LEFT(Rework!$L101,IF(ISERROR(FIND("/",Rework!$L101))=TRUE,LEN(Rework!$L101),FIND("/",Rework!$L101)-2)),TRIM(RIGHT(Rework!$L101,LEN(Rework!$L101)-IF(ISERROR(FIND("/",Rework!$L101))=TRUE,0,FIND("/",Rework!$L101)))))))</f>
        <v>0</v>
      </c>
      <c r="C100" s="41">
        <f>IF(AND(Rework!$F101="",Rework!$G101=""),0,Rework!$F101+Rework!$G101/12)</f>
        <v>0</v>
      </c>
      <c r="D100" s="41">
        <f>IF(AND(Rework!F101="",Rework!G101=""),0,IF(ISERROR(FIND("Slave",Rework!C101)) =FALSE,Rework!F102+Rework!G102/12,0))</f>
        <v>0</v>
      </c>
      <c r="E100" s="42">
        <f>IF(Rework!$E101="",0,Rework!$E101)</f>
        <v>0</v>
      </c>
      <c r="F100" s="43">
        <f>IF(Rework!$H101="",0,MIN(LEFT(Rework!$H101,IF(ISERROR(FIND("/",Rework!$H101))=TRUE,LEN(Rework!$H101),FIND("/",Rework!$H101)-3)),IF(ISERROR(FIND("/",Rework!$H101))=TRUE,Rework!$H101,TRIM(LEFT(RIGHT(Rework!$H101, LEN(Rework!$H101)-FIND("/",Rework!$H101)),LEN(RIGHT(Rework!$H101, LEN(Rework!$H101)-FIND("/",Rework!$H101)))-1)))))</f>
        <v>0</v>
      </c>
      <c r="G100" s="43">
        <f>IF(Rework!$I101="",0,MAX(LEFT(Rework!$I101,IF(ISERROR(FIND("/",Rework!$I101))=TRUE,LEN(Rework!$I101),FIND("/",Rework!$I101)-3)),IF(ISERROR(FIND("/",Rework!$I101))=TRUE,Rework!$I101,TRIM(LEFT(RIGHT(Rework!$I101, LEN(Rework!$I101)-FIND("/",Rework!$I101)),LEN(RIGHT(Rework!$I101, LEN(Rework!$I101)-FIND("/",Rework!$I101)))-1)))))</f>
        <v>0</v>
      </c>
      <c r="H100" s="41">
        <f>IF(Rework!W101&gt;0,IF(Rework!W101&gt;1,2,1),0)</f>
        <v>0</v>
      </c>
      <c r="I100" s="43">
        <f>IF(Rework!X101="",IF(Rework!$E101=61.5,2400,1800),Rework!X101)</f>
        <v>1800</v>
      </c>
      <c r="J100" s="41">
        <v>30</v>
      </c>
      <c r="K100" s="44">
        <f>IF(ISERROR(FIND("Belt",Rework!C101))=FALSE,0.3,IF(ISERROR(FIND("Roller",Rework!C101))=FALSE,0.05,0.25))</f>
        <v>0.25</v>
      </c>
      <c r="L100" s="44">
        <v>1</v>
      </c>
      <c r="M100" s="44">
        <v>0.95</v>
      </c>
      <c r="N100" s="44">
        <v>0.85</v>
      </c>
      <c r="O100" s="44">
        <f>IF(ISERROR(FIND("M",Rework!$N101))=TRUE,0.95,1)</f>
        <v>0.95</v>
      </c>
      <c r="P100" s="44">
        <v>1</v>
      </c>
      <c r="Q100" s="39">
        <f t="shared" si="12"/>
        <v>0</v>
      </c>
      <c r="R100" s="39">
        <f t="shared" si="13"/>
        <v>0</v>
      </c>
      <c r="S100" s="39">
        <f t="shared" si="14"/>
        <v>0</v>
      </c>
      <c r="T100" s="39">
        <f t="shared" si="15"/>
        <v>0</v>
      </c>
      <c r="U100" s="39">
        <f t="shared" si="16"/>
        <v>0</v>
      </c>
      <c r="V100" s="39">
        <f t="shared" si="17"/>
        <v>0</v>
      </c>
      <c r="W100" s="39">
        <f t="shared" si="18"/>
        <v>0</v>
      </c>
      <c r="X100" s="39">
        <f t="shared" si="19"/>
        <v>0</v>
      </c>
      <c r="Y100" s="39">
        <f t="shared" si="20"/>
        <v>36</v>
      </c>
      <c r="Z100" s="50">
        <f t="shared" si="21"/>
        <v>0</v>
      </c>
      <c r="AA100" s="32">
        <f t="shared" si="22"/>
        <v>2</v>
      </c>
      <c r="AB100" s="45">
        <f t="shared" si="23"/>
        <v>8</v>
      </c>
      <c r="AC100" s="31"/>
    </row>
    <row r="101" spans="1:29" ht="13.5" customHeight="1">
      <c r="A101" s="47" t="e">
        <f>'Conveyor List'!#REF!</f>
        <v>#REF!</v>
      </c>
      <c r="B101" s="40">
        <f>IF(AND(Rework!$K102="",Rework!$L102=""),0,MAX(MAX(LEFT(Rework!$K102,IF(ISERROR(FIND("/",Rework!$K102))=TRUE,LEN(Rework!$K102),FIND("/",Rework!$K102)-2)),TRIM(RIGHT(Rework!$K102,LEN(Rework!$K102)-IF(ISERROR(FIND("/",Rework!$K102))=TRUE,0,FIND("/",Rework!$K102))))),MAX(LEFT(Rework!$L102,IF(ISERROR(FIND("/",Rework!$L102))=TRUE,LEN(Rework!$L102),FIND("/",Rework!$L102)-2)),TRIM(RIGHT(Rework!$L102,LEN(Rework!$L102)-IF(ISERROR(FIND("/",Rework!$L102))=TRUE,0,FIND("/",Rework!$L102)))))))</f>
        <v>0</v>
      </c>
      <c r="C101" s="41">
        <f>IF(AND(Rework!$F102="",Rework!$G102=""),0,Rework!$F102+Rework!$G102/12)</f>
        <v>0</v>
      </c>
      <c r="D101" s="41">
        <f>IF(AND(Rework!F102="",Rework!G102=""),0,IF(ISERROR(FIND("Slave",Rework!C102)) =FALSE,Rework!F103+Rework!G103/12,0))</f>
        <v>0</v>
      </c>
      <c r="E101" s="42">
        <f>IF(Rework!$E102="",0,Rework!$E102)</f>
        <v>0</v>
      </c>
      <c r="F101" s="43">
        <f>IF(Rework!$H102="",0,MIN(LEFT(Rework!$H102,IF(ISERROR(FIND("/",Rework!$H102))=TRUE,LEN(Rework!$H102),FIND("/",Rework!$H102)-3)),IF(ISERROR(FIND("/",Rework!$H102))=TRUE,Rework!$H102,TRIM(LEFT(RIGHT(Rework!$H102, LEN(Rework!$H102)-FIND("/",Rework!$H102)),LEN(RIGHT(Rework!$H102, LEN(Rework!$H102)-FIND("/",Rework!$H102)))-1)))))</f>
        <v>0</v>
      </c>
      <c r="G101" s="43">
        <f>IF(Rework!$I102="",0,MAX(LEFT(Rework!$I102,IF(ISERROR(FIND("/",Rework!$I102))=TRUE,LEN(Rework!$I102),FIND("/",Rework!$I102)-3)),IF(ISERROR(FIND("/",Rework!$I102))=TRUE,Rework!$I102,TRIM(LEFT(RIGHT(Rework!$I102, LEN(Rework!$I102)-FIND("/",Rework!$I102)),LEN(RIGHT(Rework!$I102, LEN(Rework!$I102)-FIND("/",Rework!$I102)))-1)))))</f>
        <v>0</v>
      </c>
      <c r="H101" s="41">
        <f>IF(Rework!W102&gt;0,IF(Rework!W102&gt;1,2,1),0)</f>
        <v>0</v>
      </c>
      <c r="I101" s="43">
        <f>IF(Rework!X102="",IF(Rework!$E102=61.5,2400,1800),Rework!X102)</f>
        <v>1800</v>
      </c>
      <c r="J101" s="41">
        <v>30</v>
      </c>
      <c r="K101" s="44">
        <f>IF(ISERROR(FIND("Belt",Rework!C102))=FALSE,0.3,IF(ISERROR(FIND("Roller",Rework!C102))=FALSE,0.05,0.25))</f>
        <v>0.25</v>
      </c>
      <c r="L101" s="44">
        <v>1</v>
      </c>
      <c r="M101" s="44">
        <v>0.95</v>
      </c>
      <c r="N101" s="44">
        <v>0.85</v>
      </c>
      <c r="O101" s="44">
        <f>IF(ISERROR(FIND("M",Rework!$N102))=TRUE,0.95,1)</f>
        <v>0.95</v>
      </c>
      <c r="P101" s="44">
        <v>1</v>
      </c>
      <c r="Q101" s="39">
        <f t="shared" si="12"/>
        <v>0</v>
      </c>
      <c r="R101" s="39">
        <f t="shared" si="13"/>
        <v>0</v>
      </c>
      <c r="S101" s="39">
        <f t="shared" si="14"/>
        <v>0</v>
      </c>
      <c r="T101" s="39">
        <f t="shared" si="15"/>
        <v>0</v>
      </c>
      <c r="U101" s="39">
        <f t="shared" si="16"/>
        <v>0</v>
      </c>
      <c r="V101" s="39">
        <f t="shared" si="17"/>
        <v>0</v>
      </c>
      <c r="W101" s="39">
        <f t="shared" si="18"/>
        <v>0</v>
      </c>
      <c r="X101" s="39">
        <f t="shared" si="19"/>
        <v>0</v>
      </c>
      <c r="Y101" s="39">
        <f t="shared" si="20"/>
        <v>36</v>
      </c>
      <c r="Z101" s="50">
        <f t="shared" si="21"/>
        <v>0</v>
      </c>
      <c r="AA101" s="32">
        <f t="shared" si="22"/>
        <v>2</v>
      </c>
      <c r="AB101" s="45">
        <f t="shared" si="23"/>
        <v>8</v>
      </c>
      <c r="AC101" s="31"/>
    </row>
    <row r="102" spans="1:29" ht="13.5" customHeight="1">
      <c r="A102" s="47" t="e">
        <f>'Conveyor List'!#REF!</f>
        <v>#REF!</v>
      </c>
      <c r="B102" s="40">
        <f>IF(AND(Rework!$K103="",Rework!$L103=""),0,MAX(MAX(LEFT(Rework!$K103,IF(ISERROR(FIND("/",Rework!$K103))=TRUE,LEN(Rework!$K103),FIND("/",Rework!$K103)-2)),TRIM(RIGHT(Rework!$K103,LEN(Rework!$K103)-IF(ISERROR(FIND("/",Rework!$K103))=TRUE,0,FIND("/",Rework!$K103))))),MAX(LEFT(Rework!$L103,IF(ISERROR(FIND("/",Rework!$L103))=TRUE,LEN(Rework!$L103),FIND("/",Rework!$L103)-2)),TRIM(RIGHT(Rework!$L103,LEN(Rework!$L103)-IF(ISERROR(FIND("/",Rework!$L103))=TRUE,0,FIND("/",Rework!$L103)))))))</f>
        <v>0</v>
      </c>
      <c r="C102" s="41">
        <f>IF(AND(Rework!$F103="",Rework!$G103=""),0,Rework!$F103+Rework!$G103/12)</f>
        <v>0</v>
      </c>
      <c r="D102" s="41">
        <f>IF(AND(Rework!F103="",Rework!G103=""),0,IF(ISERROR(FIND("Slave",Rework!C103)) =FALSE,Rework!F104+Rework!G104/12,0))</f>
        <v>0</v>
      </c>
      <c r="E102" s="42">
        <f>IF(Rework!$E103="",0,Rework!$E103)</f>
        <v>0</v>
      </c>
      <c r="F102" s="43">
        <f>IF(Rework!$H103="",0,MIN(LEFT(Rework!$H103,IF(ISERROR(FIND("/",Rework!$H103))=TRUE,LEN(Rework!$H103),FIND("/",Rework!$H103)-3)),IF(ISERROR(FIND("/",Rework!$H103))=TRUE,Rework!$H103,TRIM(LEFT(RIGHT(Rework!$H103, LEN(Rework!$H103)-FIND("/",Rework!$H103)),LEN(RIGHT(Rework!$H103, LEN(Rework!$H103)-FIND("/",Rework!$H103)))-1)))))</f>
        <v>0</v>
      </c>
      <c r="G102" s="43">
        <f>IF(Rework!$I103="",0,MAX(LEFT(Rework!$I103,IF(ISERROR(FIND("/",Rework!$I103))=TRUE,LEN(Rework!$I103),FIND("/",Rework!$I103)-3)),IF(ISERROR(FIND("/",Rework!$I103))=TRUE,Rework!$I103,TRIM(LEFT(RIGHT(Rework!$I103, LEN(Rework!$I103)-FIND("/",Rework!$I103)),LEN(RIGHT(Rework!$I103, LEN(Rework!$I103)-FIND("/",Rework!$I103)))-1)))))</f>
        <v>0</v>
      </c>
      <c r="H102" s="41">
        <f>IF(Rework!W103&gt;0,IF(Rework!W103&gt;1,2,1),0)</f>
        <v>0</v>
      </c>
      <c r="I102" s="43">
        <f>IF(Rework!X103="",IF(Rework!$E103=61.5,2400,1800),Rework!X103)</f>
        <v>1800</v>
      </c>
      <c r="J102" s="41">
        <v>30</v>
      </c>
      <c r="K102" s="44">
        <f>IF(ISERROR(FIND("Belt",Rework!C103))=FALSE,0.3,IF(ISERROR(FIND("Roller",Rework!C103))=FALSE,0.05,0.25))</f>
        <v>0.25</v>
      </c>
      <c r="L102" s="44">
        <v>1</v>
      </c>
      <c r="M102" s="44">
        <v>0.95</v>
      </c>
      <c r="N102" s="44">
        <v>0.85</v>
      </c>
      <c r="O102" s="44">
        <f>IF(ISERROR(FIND("M",Rework!$N103))=TRUE,0.95,1)</f>
        <v>0.95</v>
      </c>
      <c r="P102" s="44">
        <v>1</v>
      </c>
      <c r="Q102" s="39">
        <f t="shared" si="12"/>
        <v>0</v>
      </c>
      <c r="R102" s="39">
        <f t="shared" si="13"/>
        <v>0</v>
      </c>
      <c r="S102" s="39">
        <f t="shared" si="14"/>
        <v>0</v>
      </c>
      <c r="T102" s="39">
        <f t="shared" si="15"/>
        <v>0</v>
      </c>
      <c r="U102" s="39">
        <f t="shared" si="16"/>
        <v>0</v>
      </c>
      <c r="V102" s="39">
        <f t="shared" si="17"/>
        <v>0</v>
      </c>
      <c r="W102" s="39">
        <f t="shared" si="18"/>
        <v>0</v>
      </c>
      <c r="X102" s="39">
        <f t="shared" si="19"/>
        <v>0</v>
      </c>
      <c r="Y102" s="39">
        <f t="shared" si="20"/>
        <v>36</v>
      </c>
      <c r="Z102" s="50">
        <f t="shared" si="21"/>
        <v>0</v>
      </c>
      <c r="AA102" s="32">
        <f t="shared" si="22"/>
        <v>2</v>
      </c>
      <c r="AB102" s="45">
        <f t="shared" si="23"/>
        <v>8</v>
      </c>
      <c r="AC102" s="31"/>
    </row>
    <row r="103" spans="1:29" ht="13.5" customHeight="1">
      <c r="A103" s="47" t="e">
        <f>'Conveyor List'!#REF!</f>
        <v>#REF!</v>
      </c>
      <c r="B103" s="40">
        <f>IF(AND(Rework!$K104="",Rework!$L104=""),0,MAX(MAX(LEFT(Rework!$K104,IF(ISERROR(FIND("/",Rework!$K104))=TRUE,LEN(Rework!$K104),FIND("/",Rework!$K104)-2)),TRIM(RIGHT(Rework!$K104,LEN(Rework!$K104)-IF(ISERROR(FIND("/",Rework!$K104))=TRUE,0,FIND("/",Rework!$K104))))),MAX(LEFT(Rework!$L104,IF(ISERROR(FIND("/",Rework!$L104))=TRUE,LEN(Rework!$L104),FIND("/",Rework!$L104)-2)),TRIM(RIGHT(Rework!$L104,LEN(Rework!$L104)-IF(ISERROR(FIND("/",Rework!$L104))=TRUE,0,FIND("/",Rework!$L104)))))))</f>
        <v>0</v>
      </c>
      <c r="C103" s="41">
        <f>IF(AND(Rework!$F104="",Rework!$G104=""),0,Rework!$F104+Rework!$G104/12)</f>
        <v>0</v>
      </c>
      <c r="D103" s="41">
        <f>IF(AND(Rework!F104="",Rework!G104=""),0,IF(ISERROR(FIND("Slave",Rework!C104)) =FALSE,Rework!F105+Rework!G105/12,0))</f>
        <v>0</v>
      </c>
      <c r="E103" s="42">
        <f>IF(Rework!$E104="",0,Rework!$E104)</f>
        <v>0</v>
      </c>
      <c r="F103" s="43">
        <f>IF(Rework!$H104="",0,MIN(LEFT(Rework!$H104,IF(ISERROR(FIND("/",Rework!$H104))=TRUE,LEN(Rework!$H104),FIND("/",Rework!$H104)-3)),IF(ISERROR(FIND("/",Rework!$H104))=TRUE,Rework!$H104,TRIM(LEFT(RIGHT(Rework!$H104, LEN(Rework!$H104)-FIND("/",Rework!$H104)),LEN(RIGHT(Rework!$H104, LEN(Rework!$H104)-FIND("/",Rework!$H104)))-1)))))</f>
        <v>0</v>
      </c>
      <c r="G103" s="43">
        <f>IF(Rework!$I104="",0,MAX(LEFT(Rework!$I104,IF(ISERROR(FIND("/",Rework!$I104))=TRUE,LEN(Rework!$I104),FIND("/",Rework!$I104)-3)),IF(ISERROR(FIND("/",Rework!$I104))=TRUE,Rework!$I104,TRIM(LEFT(RIGHT(Rework!$I104, LEN(Rework!$I104)-FIND("/",Rework!$I104)),LEN(RIGHT(Rework!$I104, LEN(Rework!$I104)-FIND("/",Rework!$I104)))-1)))))</f>
        <v>0</v>
      </c>
      <c r="H103" s="41">
        <f>IF(Rework!W104&gt;0,IF(Rework!W104&gt;1,2,1),0)</f>
        <v>0</v>
      </c>
      <c r="I103" s="43">
        <f>IF(Rework!X104="",IF(Rework!$E104=61.5,2400,1800),Rework!X104)</f>
        <v>1800</v>
      </c>
      <c r="J103" s="41">
        <v>30</v>
      </c>
      <c r="K103" s="44">
        <f>IF(ISERROR(FIND("Belt",Rework!C104))=FALSE,0.3,IF(ISERROR(FIND("Roller",Rework!C104))=FALSE,0.05,0.25))</f>
        <v>0.25</v>
      </c>
      <c r="L103" s="44">
        <v>1</v>
      </c>
      <c r="M103" s="44">
        <v>0.95</v>
      </c>
      <c r="N103" s="44">
        <v>0.85</v>
      </c>
      <c r="O103" s="44">
        <f>IF(ISERROR(FIND("M",Rework!$N104))=TRUE,0.95,1)</f>
        <v>0.95</v>
      </c>
      <c r="P103" s="44">
        <v>1</v>
      </c>
      <c r="Q103" s="39">
        <f t="shared" si="12"/>
        <v>0</v>
      </c>
      <c r="R103" s="39">
        <f t="shared" si="13"/>
        <v>0</v>
      </c>
      <c r="S103" s="39">
        <f t="shared" si="14"/>
        <v>0</v>
      </c>
      <c r="T103" s="39">
        <f t="shared" si="15"/>
        <v>0</v>
      </c>
      <c r="U103" s="39">
        <f t="shared" si="16"/>
        <v>0</v>
      </c>
      <c r="V103" s="39">
        <f t="shared" si="17"/>
        <v>0</v>
      </c>
      <c r="W103" s="39">
        <f t="shared" si="18"/>
        <v>0</v>
      </c>
      <c r="X103" s="39">
        <f t="shared" si="19"/>
        <v>0</v>
      </c>
      <c r="Y103" s="39">
        <f t="shared" si="20"/>
        <v>36</v>
      </c>
      <c r="Z103" s="50">
        <f t="shared" si="21"/>
        <v>0</v>
      </c>
      <c r="AA103" s="32">
        <f t="shared" si="22"/>
        <v>2</v>
      </c>
      <c r="AB103" s="45">
        <f t="shared" si="23"/>
        <v>8</v>
      </c>
      <c r="AC103" s="31"/>
    </row>
    <row r="104" spans="1:29" ht="13.5" customHeight="1">
      <c r="A104" s="47" t="e">
        <f>'Conveyor List'!#REF!</f>
        <v>#REF!</v>
      </c>
      <c r="B104" s="40">
        <f>IF(AND(Rework!$K105="",Rework!$L105=""),0,MAX(MAX(LEFT(Rework!$K105,IF(ISERROR(FIND("/",Rework!$K105))=TRUE,LEN(Rework!$K105),FIND("/",Rework!$K105)-2)),TRIM(RIGHT(Rework!$K105,LEN(Rework!$K105)-IF(ISERROR(FIND("/",Rework!$K105))=TRUE,0,FIND("/",Rework!$K105))))),MAX(LEFT(Rework!$L105,IF(ISERROR(FIND("/",Rework!$L105))=TRUE,LEN(Rework!$L105),FIND("/",Rework!$L105)-2)),TRIM(RIGHT(Rework!$L105,LEN(Rework!$L105)-IF(ISERROR(FIND("/",Rework!$L105))=TRUE,0,FIND("/",Rework!$L105)))))))</f>
        <v>0</v>
      </c>
      <c r="C104" s="41">
        <f>IF(AND(Rework!$F105="",Rework!$G105=""),0,Rework!$F105+Rework!$G105/12)</f>
        <v>0</v>
      </c>
      <c r="D104" s="41">
        <f>IF(AND(Rework!F105="",Rework!G105=""),0,IF(ISERROR(FIND("Slave",Rework!C105)) =FALSE,Rework!F106+Rework!G106/12,0))</f>
        <v>0</v>
      </c>
      <c r="E104" s="42">
        <f>IF(Rework!$E105="",0,Rework!$E105)</f>
        <v>0</v>
      </c>
      <c r="F104" s="43">
        <f>IF(Rework!$H105="",0,MIN(LEFT(Rework!$H105,IF(ISERROR(FIND("/",Rework!$H105))=TRUE,LEN(Rework!$H105),FIND("/",Rework!$H105)-3)),IF(ISERROR(FIND("/",Rework!$H105))=TRUE,Rework!$H105,TRIM(LEFT(RIGHT(Rework!$H105, LEN(Rework!$H105)-FIND("/",Rework!$H105)),LEN(RIGHT(Rework!$H105, LEN(Rework!$H105)-FIND("/",Rework!$H105)))-1)))))</f>
        <v>0</v>
      </c>
      <c r="G104" s="43">
        <f>IF(Rework!$I105="",0,MAX(LEFT(Rework!$I105,IF(ISERROR(FIND("/",Rework!$I105))=TRUE,LEN(Rework!$I105),FIND("/",Rework!$I105)-3)),IF(ISERROR(FIND("/",Rework!$I105))=TRUE,Rework!$I105,TRIM(LEFT(RIGHT(Rework!$I105, LEN(Rework!$I105)-FIND("/",Rework!$I105)),LEN(RIGHT(Rework!$I105, LEN(Rework!$I105)-FIND("/",Rework!$I105)))-1)))))</f>
        <v>0</v>
      </c>
      <c r="H104" s="41">
        <f>IF(Rework!W105&gt;0,IF(Rework!W105&gt;1,2,1),0)</f>
        <v>0</v>
      </c>
      <c r="I104" s="43">
        <f>IF(Rework!X105="",IF(Rework!$E105=61.5,2400,1800),Rework!X105)</f>
        <v>1800</v>
      </c>
      <c r="J104" s="41">
        <v>30</v>
      </c>
      <c r="K104" s="44">
        <f>IF(ISERROR(FIND("Belt",Rework!C105))=FALSE,0.3,IF(ISERROR(FIND("Roller",Rework!C105))=FALSE,0.05,0.25))</f>
        <v>0.25</v>
      </c>
      <c r="L104" s="44">
        <v>1</v>
      </c>
      <c r="M104" s="44">
        <v>0.95</v>
      </c>
      <c r="N104" s="44">
        <v>0.85</v>
      </c>
      <c r="O104" s="44">
        <f>IF(ISERROR(FIND("M",Rework!$N105))=TRUE,0.95,1)</f>
        <v>0.95</v>
      </c>
      <c r="P104" s="44">
        <v>1</v>
      </c>
      <c r="Q104" s="39">
        <f t="shared" si="12"/>
        <v>0</v>
      </c>
      <c r="R104" s="39">
        <f t="shared" si="13"/>
        <v>0</v>
      </c>
      <c r="S104" s="39">
        <f t="shared" si="14"/>
        <v>0</v>
      </c>
      <c r="T104" s="39">
        <f t="shared" si="15"/>
        <v>0</v>
      </c>
      <c r="U104" s="39">
        <f t="shared" si="16"/>
        <v>0</v>
      </c>
      <c r="V104" s="39">
        <f t="shared" si="17"/>
        <v>0</v>
      </c>
      <c r="W104" s="39">
        <f t="shared" si="18"/>
        <v>0</v>
      </c>
      <c r="X104" s="39">
        <f t="shared" si="19"/>
        <v>0</v>
      </c>
      <c r="Y104" s="39">
        <f t="shared" si="20"/>
        <v>36</v>
      </c>
      <c r="Z104" s="50">
        <f t="shared" si="21"/>
        <v>0</v>
      </c>
      <c r="AA104" s="32">
        <f t="shared" si="22"/>
        <v>2</v>
      </c>
      <c r="AB104" s="45">
        <f t="shared" si="23"/>
        <v>8</v>
      </c>
      <c r="AC104" s="31"/>
    </row>
    <row r="105" spans="1:29" ht="13.5" customHeight="1">
      <c r="A105" s="47" t="e">
        <f>'Conveyor List'!#REF!</f>
        <v>#REF!</v>
      </c>
      <c r="B105" s="40">
        <f>IF(AND(Rework!$K106="",Rework!$L106=""),0,MAX(MAX(LEFT(Rework!$K106,IF(ISERROR(FIND("/",Rework!$K106))=TRUE,LEN(Rework!$K106),FIND("/",Rework!$K106)-2)),TRIM(RIGHT(Rework!$K106,LEN(Rework!$K106)-IF(ISERROR(FIND("/",Rework!$K106))=TRUE,0,FIND("/",Rework!$K106))))),MAX(LEFT(Rework!$L106,IF(ISERROR(FIND("/",Rework!$L106))=TRUE,LEN(Rework!$L106),FIND("/",Rework!$L106)-2)),TRIM(RIGHT(Rework!$L106,LEN(Rework!$L106)-IF(ISERROR(FIND("/",Rework!$L106))=TRUE,0,FIND("/",Rework!$L106)))))))</f>
        <v>0</v>
      </c>
      <c r="C105" s="41">
        <f>IF(AND(Rework!$F106="",Rework!$G106=""),0,Rework!$F106+Rework!$G106/12)</f>
        <v>0</v>
      </c>
      <c r="D105" s="41">
        <f>IF(AND(Rework!F106="",Rework!G106=""),0,IF(ISERROR(FIND("Slave",Rework!C106)) =FALSE,Rework!F107+Rework!G107/12,0))</f>
        <v>0</v>
      </c>
      <c r="E105" s="42">
        <f>IF(Rework!$E106="",0,Rework!$E106)</f>
        <v>0</v>
      </c>
      <c r="F105" s="43">
        <f>IF(Rework!$H106="",0,MIN(LEFT(Rework!$H106,IF(ISERROR(FIND("/",Rework!$H106))=TRUE,LEN(Rework!$H106),FIND("/",Rework!$H106)-3)),IF(ISERROR(FIND("/",Rework!$H106))=TRUE,Rework!$H106,TRIM(LEFT(RIGHT(Rework!$H106, LEN(Rework!$H106)-FIND("/",Rework!$H106)),LEN(RIGHT(Rework!$H106, LEN(Rework!$H106)-FIND("/",Rework!$H106)))-1)))))</f>
        <v>0</v>
      </c>
      <c r="G105" s="43">
        <f>IF(Rework!$I106="",0,MAX(LEFT(Rework!$I106,IF(ISERROR(FIND("/",Rework!$I106))=TRUE,LEN(Rework!$I106),FIND("/",Rework!$I106)-3)),IF(ISERROR(FIND("/",Rework!$I106))=TRUE,Rework!$I106,TRIM(LEFT(RIGHT(Rework!$I106, LEN(Rework!$I106)-FIND("/",Rework!$I106)),LEN(RIGHT(Rework!$I106, LEN(Rework!$I106)-FIND("/",Rework!$I106)))-1)))))</f>
        <v>0</v>
      </c>
      <c r="H105" s="41">
        <f>IF(Rework!W106&gt;0,IF(Rework!W106&gt;1,2,1),0)</f>
        <v>0</v>
      </c>
      <c r="I105" s="43">
        <f>IF(Rework!X106="",IF(Rework!$E106=61.5,2400,1800),Rework!X106)</f>
        <v>1800</v>
      </c>
      <c r="J105" s="41">
        <v>30</v>
      </c>
      <c r="K105" s="44">
        <f>IF(ISERROR(FIND("Belt",Rework!C106))=FALSE,0.3,IF(ISERROR(FIND("Roller",Rework!C106))=FALSE,0.05,0.25))</f>
        <v>0.25</v>
      </c>
      <c r="L105" s="44">
        <v>1</v>
      </c>
      <c r="M105" s="44">
        <v>0.95</v>
      </c>
      <c r="N105" s="44">
        <v>0.85</v>
      </c>
      <c r="O105" s="44">
        <f>IF(ISERROR(FIND("M",Rework!$N106))=TRUE,0.95,1)</f>
        <v>0.95</v>
      </c>
      <c r="P105" s="44">
        <v>1</v>
      </c>
      <c r="Q105" s="39">
        <f t="shared" si="12"/>
        <v>0</v>
      </c>
      <c r="R105" s="39">
        <f t="shared" si="13"/>
        <v>0</v>
      </c>
      <c r="S105" s="39">
        <f t="shared" si="14"/>
        <v>0</v>
      </c>
      <c r="T105" s="39">
        <f t="shared" si="15"/>
        <v>0</v>
      </c>
      <c r="U105" s="39">
        <f t="shared" si="16"/>
        <v>0</v>
      </c>
      <c r="V105" s="39">
        <f t="shared" si="17"/>
        <v>0</v>
      </c>
      <c r="W105" s="39">
        <f t="shared" si="18"/>
        <v>0</v>
      </c>
      <c r="X105" s="39">
        <f t="shared" si="19"/>
        <v>0</v>
      </c>
      <c r="Y105" s="39">
        <f t="shared" si="20"/>
        <v>36</v>
      </c>
      <c r="Z105" s="50">
        <f t="shared" si="21"/>
        <v>0</v>
      </c>
      <c r="AA105" s="32">
        <f t="shared" si="22"/>
        <v>2</v>
      </c>
      <c r="AB105" s="45">
        <f t="shared" si="23"/>
        <v>8</v>
      </c>
      <c r="AC105" s="31"/>
    </row>
    <row r="106" spans="1:29" ht="13.5" customHeight="1">
      <c r="A106" s="47" t="e">
        <f>'Conveyor List'!#REF!</f>
        <v>#REF!</v>
      </c>
      <c r="B106" s="40">
        <f>IF(AND(Rework!$K107="",Rework!$L107=""),0,MAX(MAX(LEFT(Rework!$K107,IF(ISERROR(FIND("/",Rework!$K107))=TRUE,LEN(Rework!$K107),FIND("/",Rework!$K107)-2)),TRIM(RIGHT(Rework!$K107,LEN(Rework!$K107)-IF(ISERROR(FIND("/",Rework!$K107))=TRUE,0,FIND("/",Rework!$K107))))),MAX(LEFT(Rework!$L107,IF(ISERROR(FIND("/",Rework!$L107))=TRUE,LEN(Rework!$L107),FIND("/",Rework!$L107)-2)),TRIM(RIGHT(Rework!$L107,LEN(Rework!$L107)-IF(ISERROR(FIND("/",Rework!$L107))=TRUE,0,FIND("/",Rework!$L107)))))))</f>
        <v>0</v>
      </c>
      <c r="C106" s="41">
        <f>IF(AND(Rework!$F107="",Rework!$G107=""),0,Rework!$F107+Rework!$G107/12)</f>
        <v>0</v>
      </c>
      <c r="D106" s="41">
        <f>IF(AND(Rework!F107="",Rework!G107=""),0,IF(ISERROR(FIND("Slave",Rework!C107)) =FALSE,Rework!F108+Rework!G108/12,0))</f>
        <v>0</v>
      </c>
      <c r="E106" s="42">
        <f>IF(Rework!$E107="",0,Rework!$E107)</f>
        <v>0</v>
      </c>
      <c r="F106" s="43">
        <f>IF(Rework!$H107="",0,MIN(LEFT(Rework!$H107,IF(ISERROR(FIND("/",Rework!$H107))=TRUE,LEN(Rework!$H107),FIND("/",Rework!$H107)-3)),IF(ISERROR(FIND("/",Rework!$H107))=TRUE,Rework!$H107,TRIM(LEFT(RIGHT(Rework!$H107, LEN(Rework!$H107)-FIND("/",Rework!$H107)),LEN(RIGHT(Rework!$H107, LEN(Rework!$H107)-FIND("/",Rework!$H107)))-1)))))</f>
        <v>0</v>
      </c>
      <c r="G106" s="43">
        <f>IF(Rework!$I107="",0,MAX(LEFT(Rework!$I107,IF(ISERROR(FIND("/",Rework!$I107))=TRUE,LEN(Rework!$I107),FIND("/",Rework!$I107)-3)),IF(ISERROR(FIND("/",Rework!$I107))=TRUE,Rework!$I107,TRIM(LEFT(RIGHT(Rework!$I107, LEN(Rework!$I107)-FIND("/",Rework!$I107)),LEN(RIGHT(Rework!$I107, LEN(Rework!$I107)-FIND("/",Rework!$I107)))-1)))))</f>
        <v>0</v>
      </c>
      <c r="H106" s="41">
        <f>IF(Rework!W107&gt;0,IF(Rework!W107&gt;1,2,1),0)</f>
        <v>0</v>
      </c>
      <c r="I106" s="43">
        <f>IF(Rework!X107="",IF(Rework!$E107=61.5,2400,1800),Rework!X107)</f>
        <v>1800</v>
      </c>
      <c r="J106" s="41">
        <v>30</v>
      </c>
      <c r="K106" s="44">
        <f>IF(ISERROR(FIND("Belt",Rework!C107))=FALSE,0.3,IF(ISERROR(FIND("Roller",Rework!C107))=FALSE,0.05,0.25))</f>
        <v>0.25</v>
      </c>
      <c r="L106" s="44">
        <v>1</v>
      </c>
      <c r="M106" s="44">
        <v>0.95</v>
      </c>
      <c r="N106" s="44">
        <v>0.85</v>
      </c>
      <c r="O106" s="44">
        <f>IF(ISERROR(FIND("M",Rework!$N107))=TRUE,0.95,1)</f>
        <v>0.95</v>
      </c>
      <c r="P106" s="44">
        <v>1</v>
      </c>
      <c r="Q106" s="39">
        <f t="shared" si="12"/>
        <v>0</v>
      </c>
      <c r="R106" s="39">
        <f t="shared" si="13"/>
        <v>0</v>
      </c>
      <c r="S106" s="39">
        <f t="shared" si="14"/>
        <v>0</v>
      </c>
      <c r="T106" s="39">
        <f t="shared" si="15"/>
        <v>0</v>
      </c>
      <c r="U106" s="39">
        <f t="shared" si="16"/>
        <v>0</v>
      </c>
      <c r="V106" s="39">
        <f t="shared" si="17"/>
        <v>0</v>
      </c>
      <c r="W106" s="39">
        <f t="shared" si="18"/>
        <v>0</v>
      </c>
      <c r="X106" s="39">
        <f t="shared" si="19"/>
        <v>0</v>
      </c>
      <c r="Y106" s="39">
        <f t="shared" si="20"/>
        <v>36</v>
      </c>
      <c r="Z106" s="50">
        <f t="shared" si="21"/>
        <v>0</v>
      </c>
      <c r="AA106" s="32">
        <f t="shared" si="22"/>
        <v>2</v>
      </c>
      <c r="AB106" s="45">
        <f t="shared" si="23"/>
        <v>8</v>
      </c>
      <c r="AC106" s="31"/>
    </row>
    <row r="107" spans="1:29" ht="13.5" customHeight="1">
      <c r="A107" s="47" t="e">
        <f>'Conveyor List'!#REF!</f>
        <v>#REF!</v>
      </c>
      <c r="B107" s="40">
        <f>IF(AND(Rework!$K108="",Rework!$L108=""),0,MAX(MAX(LEFT(Rework!$K108,IF(ISERROR(FIND("/",Rework!$K108))=TRUE,LEN(Rework!$K108),FIND("/",Rework!$K108)-2)),TRIM(RIGHT(Rework!$K108,LEN(Rework!$K108)-IF(ISERROR(FIND("/",Rework!$K108))=TRUE,0,FIND("/",Rework!$K108))))),MAX(LEFT(Rework!$L108,IF(ISERROR(FIND("/",Rework!$L108))=TRUE,LEN(Rework!$L108),FIND("/",Rework!$L108)-2)),TRIM(RIGHT(Rework!$L108,LEN(Rework!$L108)-IF(ISERROR(FIND("/",Rework!$L108))=TRUE,0,FIND("/",Rework!$L108)))))))</f>
        <v>0</v>
      </c>
      <c r="C107" s="41">
        <f>IF(AND(Rework!$F108="",Rework!$G108=""),0,Rework!$F108+Rework!$G108/12)</f>
        <v>0</v>
      </c>
      <c r="D107" s="41">
        <f>IF(AND(Rework!F108="",Rework!G108=""),0,IF(ISERROR(FIND("Slave",Rework!C108)) =FALSE,Rework!F109+Rework!G109/12,0))</f>
        <v>0</v>
      </c>
      <c r="E107" s="42">
        <f>IF(Rework!$E108="",0,Rework!$E108)</f>
        <v>0</v>
      </c>
      <c r="F107" s="43">
        <f>IF(Rework!$H108="",0,MIN(LEFT(Rework!$H108,IF(ISERROR(FIND("/",Rework!$H108))=TRUE,LEN(Rework!$H108),FIND("/",Rework!$H108)-3)),IF(ISERROR(FIND("/",Rework!$H108))=TRUE,Rework!$H108,TRIM(LEFT(RIGHT(Rework!$H108, LEN(Rework!$H108)-FIND("/",Rework!$H108)),LEN(RIGHT(Rework!$H108, LEN(Rework!$H108)-FIND("/",Rework!$H108)))-1)))))</f>
        <v>0</v>
      </c>
      <c r="G107" s="43">
        <f>IF(Rework!$I108="",0,MAX(LEFT(Rework!$I108,IF(ISERROR(FIND("/",Rework!$I108))=TRUE,LEN(Rework!$I108),FIND("/",Rework!$I108)-3)),IF(ISERROR(FIND("/",Rework!$I108))=TRUE,Rework!$I108,TRIM(LEFT(RIGHT(Rework!$I108, LEN(Rework!$I108)-FIND("/",Rework!$I108)),LEN(RIGHT(Rework!$I108, LEN(Rework!$I108)-FIND("/",Rework!$I108)))-1)))))</f>
        <v>0</v>
      </c>
      <c r="H107" s="41">
        <f>IF(Rework!W108&gt;0,IF(Rework!W108&gt;1,2,1),0)</f>
        <v>0</v>
      </c>
      <c r="I107" s="43">
        <f>IF(Rework!X108="",IF(Rework!$E108=61.5,2400,1800),Rework!X108)</f>
        <v>1800</v>
      </c>
      <c r="J107" s="41">
        <v>30</v>
      </c>
      <c r="K107" s="44">
        <f>IF(ISERROR(FIND("Belt",Rework!C108))=FALSE,0.3,IF(ISERROR(FIND("Roller",Rework!C108))=FALSE,0.05,0.25))</f>
        <v>0.25</v>
      </c>
      <c r="L107" s="44">
        <v>1</v>
      </c>
      <c r="M107" s="44">
        <v>0.95</v>
      </c>
      <c r="N107" s="44">
        <v>0.85</v>
      </c>
      <c r="O107" s="44">
        <f>IF(ISERROR(FIND("M",Rework!$N108))=TRUE,0.95,1)</f>
        <v>0.95</v>
      </c>
      <c r="P107" s="44">
        <v>1</v>
      </c>
      <c r="Q107" s="39">
        <f t="shared" si="12"/>
        <v>0</v>
      </c>
      <c r="R107" s="39">
        <f t="shared" si="13"/>
        <v>0</v>
      </c>
      <c r="S107" s="39">
        <f t="shared" si="14"/>
        <v>0</v>
      </c>
      <c r="T107" s="39">
        <f t="shared" si="15"/>
        <v>0</v>
      </c>
      <c r="U107" s="39">
        <f t="shared" si="16"/>
        <v>0</v>
      </c>
      <c r="V107" s="39">
        <f t="shared" si="17"/>
        <v>0</v>
      </c>
      <c r="W107" s="39">
        <f t="shared" si="18"/>
        <v>0</v>
      </c>
      <c r="X107" s="39">
        <f t="shared" si="19"/>
        <v>0</v>
      </c>
      <c r="Y107" s="39">
        <f t="shared" si="20"/>
        <v>36</v>
      </c>
      <c r="Z107" s="50">
        <f t="shared" si="21"/>
        <v>0</v>
      </c>
      <c r="AA107" s="32">
        <f t="shared" si="22"/>
        <v>2</v>
      </c>
      <c r="AB107" s="45">
        <f t="shared" si="23"/>
        <v>8</v>
      </c>
      <c r="AC107" s="31"/>
    </row>
    <row r="108" spans="1:29" ht="13.5" customHeight="1">
      <c r="A108" s="47" t="e">
        <f>'Conveyor List'!#REF!</f>
        <v>#REF!</v>
      </c>
      <c r="B108" s="40">
        <f>IF(AND(Rework!$K109="",Rework!$L109=""),0,MAX(MAX(LEFT(Rework!$K109,IF(ISERROR(FIND("/",Rework!$K109))=TRUE,LEN(Rework!$K109),FIND("/",Rework!$K109)-2)),TRIM(RIGHT(Rework!$K109,LEN(Rework!$K109)-IF(ISERROR(FIND("/",Rework!$K109))=TRUE,0,FIND("/",Rework!$K109))))),MAX(LEFT(Rework!$L109,IF(ISERROR(FIND("/",Rework!$L109))=TRUE,LEN(Rework!$L109),FIND("/",Rework!$L109)-2)),TRIM(RIGHT(Rework!$L109,LEN(Rework!$L109)-IF(ISERROR(FIND("/",Rework!$L109))=TRUE,0,FIND("/",Rework!$L109)))))))</f>
        <v>0</v>
      </c>
      <c r="C108" s="41">
        <f>IF(AND(Rework!$F109="",Rework!$G109=""),0,Rework!$F109+Rework!$G109/12)</f>
        <v>0</v>
      </c>
      <c r="D108" s="41">
        <f>IF(AND(Rework!F109="",Rework!G109=""),0,IF(ISERROR(FIND("Slave",Rework!C109)) =FALSE,Rework!F110+Rework!G110/12,0))</f>
        <v>0</v>
      </c>
      <c r="E108" s="42">
        <f>IF(Rework!$E109="",0,Rework!$E109)</f>
        <v>0</v>
      </c>
      <c r="F108" s="43">
        <f>IF(Rework!$H109="",0,MIN(LEFT(Rework!$H109,IF(ISERROR(FIND("/",Rework!$H109))=TRUE,LEN(Rework!$H109),FIND("/",Rework!$H109)-3)),IF(ISERROR(FIND("/",Rework!$H109))=TRUE,Rework!$H109,TRIM(LEFT(RIGHT(Rework!$H109, LEN(Rework!$H109)-FIND("/",Rework!$H109)),LEN(RIGHT(Rework!$H109, LEN(Rework!$H109)-FIND("/",Rework!$H109)))-1)))))</f>
        <v>0</v>
      </c>
      <c r="G108" s="43">
        <f>IF(Rework!$I109="",0,MAX(LEFT(Rework!$I109,IF(ISERROR(FIND("/",Rework!$I109))=TRUE,LEN(Rework!$I109),FIND("/",Rework!$I109)-3)),IF(ISERROR(FIND("/",Rework!$I109))=TRUE,Rework!$I109,TRIM(LEFT(RIGHT(Rework!$I109, LEN(Rework!$I109)-FIND("/",Rework!$I109)),LEN(RIGHT(Rework!$I109, LEN(Rework!$I109)-FIND("/",Rework!$I109)))-1)))))</f>
        <v>0</v>
      </c>
      <c r="H108" s="41">
        <f>IF(Rework!W109&gt;0,IF(Rework!W109&gt;1,2,1),0)</f>
        <v>0</v>
      </c>
      <c r="I108" s="43">
        <f>IF(Rework!X109="",IF(Rework!$E109=61.5,2400,1800),Rework!X109)</f>
        <v>1800</v>
      </c>
      <c r="J108" s="41">
        <v>30</v>
      </c>
      <c r="K108" s="44">
        <f>IF(ISERROR(FIND("Belt",Rework!C109))=FALSE,0.3,IF(ISERROR(FIND("Roller",Rework!C109))=FALSE,0.05,0.25))</f>
        <v>0.25</v>
      </c>
      <c r="L108" s="44">
        <v>1</v>
      </c>
      <c r="M108" s="44">
        <v>0.95</v>
      </c>
      <c r="N108" s="44">
        <v>0.85</v>
      </c>
      <c r="O108" s="44">
        <f>IF(ISERROR(FIND("M",Rework!$N109))=TRUE,0.95,1)</f>
        <v>0.95</v>
      </c>
      <c r="P108" s="44">
        <v>1</v>
      </c>
      <c r="Q108" s="39">
        <f t="shared" si="12"/>
        <v>0</v>
      </c>
      <c r="R108" s="39">
        <f t="shared" si="13"/>
        <v>0</v>
      </c>
      <c r="S108" s="39">
        <f t="shared" si="14"/>
        <v>0</v>
      </c>
      <c r="T108" s="39">
        <f t="shared" si="15"/>
        <v>0</v>
      </c>
      <c r="U108" s="39">
        <f t="shared" si="16"/>
        <v>0</v>
      </c>
      <c r="V108" s="39">
        <f t="shared" si="17"/>
        <v>0</v>
      </c>
      <c r="W108" s="39">
        <f t="shared" si="18"/>
        <v>0</v>
      </c>
      <c r="X108" s="39">
        <f t="shared" si="19"/>
        <v>0</v>
      </c>
      <c r="Y108" s="39">
        <f t="shared" si="20"/>
        <v>36</v>
      </c>
      <c r="Z108" s="50">
        <f t="shared" si="21"/>
        <v>0</v>
      </c>
      <c r="AA108" s="32">
        <f t="shared" si="22"/>
        <v>2</v>
      </c>
      <c r="AB108" s="45">
        <f t="shared" si="23"/>
        <v>8</v>
      </c>
      <c r="AC108" s="31"/>
    </row>
    <row r="109" spans="1:29" ht="13.5" customHeight="1">
      <c r="A109" s="47" t="e">
        <f>'Conveyor List'!#REF!</f>
        <v>#REF!</v>
      </c>
      <c r="B109" s="40">
        <f>IF(AND(Rework!$K110="",Rework!$L110=""),0,MAX(MAX(LEFT(Rework!$K110,IF(ISERROR(FIND("/",Rework!$K110))=TRUE,LEN(Rework!$K110),FIND("/",Rework!$K110)-2)),TRIM(RIGHT(Rework!$K110,LEN(Rework!$K110)-IF(ISERROR(FIND("/",Rework!$K110))=TRUE,0,FIND("/",Rework!$K110))))),MAX(LEFT(Rework!$L110,IF(ISERROR(FIND("/",Rework!$L110))=TRUE,LEN(Rework!$L110),FIND("/",Rework!$L110)-2)),TRIM(RIGHT(Rework!$L110,LEN(Rework!$L110)-IF(ISERROR(FIND("/",Rework!$L110))=TRUE,0,FIND("/",Rework!$L110)))))))</f>
        <v>0</v>
      </c>
      <c r="C109" s="41">
        <f>IF(AND(Rework!$F110="",Rework!$G110=""),0,Rework!$F110+Rework!$G110/12)</f>
        <v>0</v>
      </c>
      <c r="D109" s="41">
        <f>IF(AND(Rework!F110="",Rework!G110=""),0,IF(ISERROR(FIND("Slave",Rework!C110)) =FALSE,Rework!F111+Rework!G111/12,0))</f>
        <v>0</v>
      </c>
      <c r="E109" s="42">
        <f>IF(Rework!$E110="",0,Rework!$E110)</f>
        <v>0</v>
      </c>
      <c r="F109" s="43">
        <f>IF(Rework!$H110="",0,MIN(LEFT(Rework!$H110,IF(ISERROR(FIND("/",Rework!$H110))=TRUE,LEN(Rework!$H110),FIND("/",Rework!$H110)-3)),IF(ISERROR(FIND("/",Rework!$H110))=TRUE,Rework!$H110,TRIM(LEFT(RIGHT(Rework!$H110, LEN(Rework!$H110)-FIND("/",Rework!$H110)),LEN(RIGHT(Rework!$H110, LEN(Rework!$H110)-FIND("/",Rework!$H110)))-1)))))</f>
        <v>0</v>
      </c>
      <c r="G109" s="43">
        <f>IF(Rework!$I110="",0,MAX(LEFT(Rework!$I110,IF(ISERROR(FIND("/",Rework!$I110))=TRUE,LEN(Rework!$I110),FIND("/",Rework!$I110)-3)),IF(ISERROR(FIND("/",Rework!$I110))=TRUE,Rework!$I110,TRIM(LEFT(RIGHT(Rework!$I110, LEN(Rework!$I110)-FIND("/",Rework!$I110)),LEN(RIGHT(Rework!$I110, LEN(Rework!$I110)-FIND("/",Rework!$I110)))-1)))))</f>
        <v>0</v>
      </c>
      <c r="H109" s="41">
        <f>IF(Rework!W110&gt;0,IF(Rework!W110&gt;1,2,1),0)</f>
        <v>0</v>
      </c>
      <c r="I109" s="43">
        <f>IF(Rework!X110="",IF(Rework!$E110=61.5,2400,1800),Rework!X110)</f>
        <v>1800</v>
      </c>
      <c r="J109" s="41">
        <v>30</v>
      </c>
      <c r="K109" s="44">
        <f>IF(ISERROR(FIND("Belt",Rework!C110))=FALSE,0.3,IF(ISERROR(FIND("Roller",Rework!C110))=FALSE,0.05,0.25))</f>
        <v>0.25</v>
      </c>
      <c r="L109" s="44">
        <v>1</v>
      </c>
      <c r="M109" s="44">
        <v>0.95</v>
      </c>
      <c r="N109" s="44">
        <v>0.85</v>
      </c>
      <c r="O109" s="44">
        <f>IF(ISERROR(FIND("M",Rework!$N110))=TRUE,0.95,1)</f>
        <v>0.95</v>
      </c>
      <c r="P109" s="44">
        <v>1</v>
      </c>
      <c r="Q109" s="39">
        <f t="shared" si="12"/>
        <v>0</v>
      </c>
      <c r="R109" s="39">
        <f t="shared" si="13"/>
        <v>0</v>
      </c>
      <c r="S109" s="39">
        <f t="shared" si="14"/>
        <v>0</v>
      </c>
      <c r="T109" s="39">
        <f t="shared" si="15"/>
        <v>0</v>
      </c>
      <c r="U109" s="39">
        <f t="shared" si="16"/>
        <v>0</v>
      </c>
      <c r="V109" s="39">
        <f t="shared" si="17"/>
        <v>0</v>
      </c>
      <c r="W109" s="39">
        <f t="shared" si="18"/>
        <v>0</v>
      </c>
      <c r="X109" s="39">
        <f t="shared" si="19"/>
        <v>0</v>
      </c>
      <c r="Y109" s="39">
        <f t="shared" si="20"/>
        <v>36</v>
      </c>
      <c r="Z109" s="50">
        <f t="shared" si="21"/>
        <v>0</v>
      </c>
      <c r="AA109" s="32">
        <f t="shared" si="22"/>
        <v>2</v>
      </c>
      <c r="AB109" s="45">
        <f t="shared" si="23"/>
        <v>8</v>
      </c>
      <c r="AC109" s="31"/>
    </row>
    <row r="110" spans="1:29" ht="13.5" customHeight="1">
      <c r="A110" s="47" t="e">
        <f>'Conveyor List'!#REF!</f>
        <v>#REF!</v>
      </c>
      <c r="B110" s="40">
        <f>IF(AND(Rework!$K111="",Rework!$L111=""),0,MAX(MAX(LEFT(Rework!$K111,IF(ISERROR(FIND("/",Rework!$K111))=TRUE,LEN(Rework!$K111),FIND("/",Rework!$K111)-2)),TRIM(RIGHT(Rework!$K111,LEN(Rework!$K111)-IF(ISERROR(FIND("/",Rework!$K111))=TRUE,0,FIND("/",Rework!$K111))))),MAX(LEFT(Rework!$L111,IF(ISERROR(FIND("/",Rework!$L111))=TRUE,LEN(Rework!$L111),FIND("/",Rework!$L111)-2)),TRIM(RIGHT(Rework!$L111,LEN(Rework!$L111)-IF(ISERROR(FIND("/",Rework!$L111))=TRUE,0,FIND("/",Rework!$L111)))))))</f>
        <v>0</v>
      </c>
      <c r="C110" s="41">
        <f>IF(AND(Rework!$F111="",Rework!$G111=""),0,Rework!$F111+Rework!$G111/12)</f>
        <v>0</v>
      </c>
      <c r="D110" s="41">
        <f>IF(AND(Rework!F111="",Rework!G111=""),0,IF(ISERROR(FIND("Slave",Rework!C111)) =FALSE,Rework!F112+Rework!G112/12,0))</f>
        <v>0</v>
      </c>
      <c r="E110" s="42">
        <f>IF(Rework!$E111="",0,Rework!$E111)</f>
        <v>0</v>
      </c>
      <c r="F110" s="43">
        <f>IF(Rework!$H111="",0,MIN(LEFT(Rework!$H111,IF(ISERROR(FIND("/",Rework!$H111))=TRUE,LEN(Rework!$H111),FIND("/",Rework!$H111)-3)),IF(ISERROR(FIND("/",Rework!$H111))=TRUE,Rework!$H111,TRIM(LEFT(RIGHT(Rework!$H111, LEN(Rework!$H111)-FIND("/",Rework!$H111)),LEN(RIGHT(Rework!$H111, LEN(Rework!$H111)-FIND("/",Rework!$H111)))-1)))))</f>
        <v>0</v>
      </c>
      <c r="G110" s="43">
        <f>IF(Rework!$I111="",0,MAX(LEFT(Rework!$I111,IF(ISERROR(FIND("/",Rework!$I111))=TRUE,LEN(Rework!$I111),FIND("/",Rework!$I111)-3)),IF(ISERROR(FIND("/",Rework!$I111))=TRUE,Rework!$I111,TRIM(LEFT(RIGHT(Rework!$I111, LEN(Rework!$I111)-FIND("/",Rework!$I111)),LEN(RIGHT(Rework!$I111, LEN(Rework!$I111)-FIND("/",Rework!$I111)))-1)))))</f>
        <v>0</v>
      </c>
      <c r="H110" s="41">
        <f>IF(Rework!W111&gt;0,IF(Rework!W111&gt;1,2,1),0)</f>
        <v>0</v>
      </c>
      <c r="I110" s="43">
        <f>IF(Rework!X111="",IF(Rework!$E111=61.5,2400,1800),Rework!X111)</f>
        <v>1800</v>
      </c>
      <c r="J110" s="41">
        <v>30</v>
      </c>
      <c r="K110" s="44">
        <f>IF(ISERROR(FIND("Belt",Rework!C111))=FALSE,0.3,IF(ISERROR(FIND("Roller",Rework!C111))=FALSE,0.05,0.25))</f>
        <v>0.25</v>
      </c>
      <c r="L110" s="44">
        <v>1</v>
      </c>
      <c r="M110" s="44">
        <v>0.95</v>
      </c>
      <c r="N110" s="44">
        <v>0.85</v>
      </c>
      <c r="O110" s="44">
        <f>IF(ISERROR(FIND("M",Rework!$N111))=TRUE,0.95,1)</f>
        <v>0.95</v>
      </c>
      <c r="P110" s="44">
        <v>1</v>
      </c>
      <c r="Q110" s="39">
        <f t="shared" si="12"/>
        <v>0</v>
      </c>
      <c r="R110" s="39">
        <f t="shared" si="13"/>
        <v>0</v>
      </c>
      <c r="S110" s="39">
        <f t="shared" si="14"/>
        <v>0</v>
      </c>
      <c r="T110" s="39">
        <f t="shared" si="15"/>
        <v>0</v>
      </c>
      <c r="U110" s="39">
        <f t="shared" si="16"/>
        <v>0</v>
      </c>
      <c r="V110" s="39">
        <f t="shared" si="17"/>
        <v>0</v>
      </c>
      <c r="W110" s="39">
        <f t="shared" si="18"/>
        <v>0</v>
      </c>
      <c r="X110" s="39">
        <f t="shared" si="19"/>
        <v>0</v>
      </c>
      <c r="Y110" s="39">
        <f t="shared" si="20"/>
        <v>36</v>
      </c>
      <c r="Z110" s="50">
        <f t="shared" si="21"/>
        <v>0</v>
      </c>
      <c r="AA110" s="32">
        <f t="shared" si="22"/>
        <v>2</v>
      </c>
      <c r="AB110" s="45">
        <f t="shared" si="23"/>
        <v>8</v>
      </c>
      <c r="AC110" s="31"/>
    </row>
    <row r="111" spans="1:29" ht="13.5" customHeight="1">
      <c r="A111" s="47" t="e">
        <f>'Conveyor List'!#REF!</f>
        <v>#REF!</v>
      </c>
      <c r="B111" s="40">
        <f>IF(AND(Rework!$K112="",Rework!$L112=""),0,MAX(MAX(LEFT(Rework!$K112,IF(ISERROR(FIND("/",Rework!$K112))=TRUE,LEN(Rework!$K112),FIND("/",Rework!$K112)-2)),TRIM(RIGHT(Rework!$K112,LEN(Rework!$K112)-IF(ISERROR(FIND("/",Rework!$K112))=TRUE,0,FIND("/",Rework!$K112))))),MAX(LEFT(Rework!$L112,IF(ISERROR(FIND("/",Rework!$L112))=TRUE,LEN(Rework!$L112),FIND("/",Rework!$L112)-2)),TRIM(RIGHT(Rework!$L112,LEN(Rework!$L112)-IF(ISERROR(FIND("/",Rework!$L112))=TRUE,0,FIND("/",Rework!$L112)))))))</f>
        <v>0</v>
      </c>
      <c r="C111" s="41">
        <f>IF(AND(Rework!$F112="",Rework!$G112=""),0,Rework!$F112+Rework!$G112/12)</f>
        <v>0</v>
      </c>
      <c r="D111" s="41">
        <f>IF(AND(Rework!F112="",Rework!G112=""),0,IF(ISERROR(FIND("Slave",Rework!C112)) =FALSE,Rework!F113+Rework!G113/12,0))</f>
        <v>0</v>
      </c>
      <c r="E111" s="42">
        <f>IF(Rework!$E112="",0,Rework!$E112)</f>
        <v>0</v>
      </c>
      <c r="F111" s="43">
        <f>IF(Rework!$H112="",0,MIN(LEFT(Rework!$H112,IF(ISERROR(FIND("/",Rework!$H112))=TRUE,LEN(Rework!$H112),FIND("/",Rework!$H112)-3)),IF(ISERROR(FIND("/",Rework!$H112))=TRUE,Rework!$H112,TRIM(LEFT(RIGHT(Rework!$H112, LEN(Rework!$H112)-FIND("/",Rework!$H112)),LEN(RIGHT(Rework!$H112, LEN(Rework!$H112)-FIND("/",Rework!$H112)))-1)))))</f>
        <v>0</v>
      </c>
      <c r="G111" s="43">
        <f>IF(Rework!$I112="",0,MAX(LEFT(Rework!$I112,IF(ISERROR(FIND("/",Rework!$I112))=TRUE,LEN(Rework!$I112),FIND("/",Rework!$I112)-3)),IF(ISERROR(FIND("/",Rework!$I112))=TRUE,Rework!$I112,TRIM(LEFT(RIGHT(Rework!$I112, LEN(Rework!$I112)-FIND("/",Rework!$I112)),LEN(RIGHT(Rework!$I112, LEN(Rework!$I112)-FIND("/",Rework!$I112)))-1)))))</f>
        <v>0</v>
      </c>
      <c r="H111" s="41">
        <f>IF(Rework!W112&gt;0,IF(Rework!W112&gt;1,2,1),0)</f>
        <v>0</v>
      </c>
      <c r="I111" s="43">
        <f>IF(Rework!X112="",IF(Rework!$E112=61.5,2400,1800),Rework!X112)</f>
        <v>1800</v>
      </c>
      <c r="J111" s="41">
        <v>30</v>
      </c>
      <c r="K111" s="44">
        <f>IF(ISERROR(FIND("Belt",Rework!C112))=FALSE,0.3,IF(ISERROR(FIND("Roller",Rework!C112))=FALSE,0.05,0.25))</f>
        <v>0.25</v>
      </c>
      <c r="L111" s="44">
        <v>1</v>
      </c>
      <c r="M111" s="44">
        <v>0.95</v>
      </c>
      <c r="N111" s="44">
        <v>0.85</v>
      </c>
      <c r="O111" s="44">
        <f>IF(ISERROR(FIND("M",Rework!$N112))=TRUE,0.95,1)</f>
        <v>0.95</v>
      </c>
      <c r="P111" s="44">
        <v>1</v>
      </c>
      <c r="Q111" s="39">
        <f t="shared" si="12"/>
        <v>0</v>
      </c>
      <c r="R111" s="39">
        <f t="shared" si="13"/>
        <v>0</v>
      </c>
      <c r="S111" s="39">
        <f t="shared" si="14"/>
        <v>0</v>
      </c>
      <c r="T111" s="39">
        <f t="shared" si="15"/>
        <v>0</v>
      </c>
      <c r="U111" s="39">
        <f t="shared" si="16"/>
        <v>0</v>
      </c>
      <c r="V111" s="39">
        <f t="shared" si="17"/>
        <v>0</v>
      </c>
      <c r="W111" s="39">
        <f t="shared" si="18"/>
        <v>0</v>
      </c>
      <c r="X111" s="39">
        <f t="shared" si="19"/>
        <v>0</v>
      </c>
      <c r="Y111" s="39">
        <f t="shared" si="20"/>
        <v>36</v>
      </c>
      <c r="Z111" s="50">
        <f t="shared" si="21"/>
        <v>0</v>
      </c>
      <c r="AA111" s="32">
        <f t="shared" si="22"/>
        <v>2</v>
      </c>
      <c r="AB111" s="45">
        <f t="shared" si="23"/>
        <v>8</v>
      </c>
      <c r="AC111" s="31"/>
    </row>
    <row r="112" spans="1:29" ht="13.5" customHeight="1">
      <c r="A112" s="47" t="e">
        <f>'Conveyor List'!#REF!</f>
        <v>#REF!</v>
      </c>
      <c r="B112" s="40">
        <f>IF(AND(Rework!$K113="",Rework!$L113=""),0,MAX(MAX(LEFT(Rework!$K113,IF(ISERROR(FIND("/",Rework!$K113))=TRUE,LEN(Rework!$K113),FIND("/",Rework!$K113)-2)),TRIM(RIGHT(Rework!$K113,LEN(Rework!$K113)-IF(ISERROR(FIND("/",Rework!$K113))=TRUE,0,FIND("/",Rework!$K113))))),MAX(LEFT(Rework!$L113,IF(ISERROR(FIND("/",Rework!$L113))=TRUE,LEN(Rework!$L113),FIND("/",Rework!$L113)-2)),TRIM(RIGHT(Rework!$L113,LEN(Rework!$L113)-IF(ISERROR(FIND("/",Rework!$L113))=TRUE,0,FIND("/",Rework!$L113)))))))</f>
        <v>0</v>
      </c>
      <c r="C112" s="41">
        <f>IF(AND(Rework!$F113="",Rework!$G113=""),0,Rework!$F113+Rework!$G113/12)</f>
        <v>0</v>
      </c>
      <c r="D112" s="41">
        <f>IF(AND(Rework!F113="",Rework!G113=""),0,IF(ISERROR(FIND("Slave",Rework!C113)) =FALSE,Rework!F114+Rework!G114/12,0))</f>
        <v>0</v>
      </c>
      <c r="E112" s="42">
        <f>IF(Rework!$E113="",0,Rework!$E113)</f>
        <v>0</v>
      </c>
      <c r="F112" s="43">
        <f>IF(Rework!$H113="",0,MIN(LEFT(Rework!$H113,IF(ISERROR(FIND("/",Rework!$H113))=TRUE,LEN(Rework!$H113),FIND("/",Rework!$H113)-3)),IF(ISERROR(FIND("/",Rework!$H113))=TRUE,Rework!$H113,TRIM(LEFT(RIGHT(Rework!$H113, LEN(Rework!$H113)-FIND("/",Rework!$H113)),LEN(RIGHT(Rework!$H113, LEN(Rework!$H113)-FIND("/",Rework!$H113)))-1)))))</f>
        <v>0</v>
      </c>
      <c r="G112" s="43">
        <f>IF(Rework!$I113="",0,MAX(LEFT(Rework!$I113,IF(ISERROR(FIND("/",Rework!$I113))=TRUE,LEN(Rework!$I113),FIND("/",Rework!$I113)-3)),IF(ISERROR(FIND("/",Rework!$I113))=TRUE,Rework!$I113,TRIM(LEFT(RIGHT(Rework!$I113, LEN(Rework!$I113)-FIND("/",Rework!$I113)),LEN(RIGHT(Rework!$I113, LEN(Rework!$I113)-FIND("/",Rework!$I113)))-1)))))</f>
        <v>0</v>
      </c>
      <c r="H112" s="41">
        <f>IF(Rework!W113&gt;0,IF(Rework!W113&gt;1,2,1),0)</f>
        <v>0</v>
      </c>
      <c r="I112" s="43">
        <f>IF(Rework!X113="",IF(Rework!$E113=61.5,2400,1800),Rework!X113)</f>
        <v>1800</v>
      </c>
      <c r="J112" s="41">
        <v>30</v>
      </c>
      <c r="K112" s="44">
        <f>IF(ISERROR(FIND("Belt",Rework!C113))=FALSE,0.3,IF(ISERROR(FIND("Roller",Rework!C113))=FALSE,0.05,0.25))</f>
        <v>0.25</v>
      </c>
      <c r="L112" s="44">
        <v>1</v>
      </c>
      <c r="M112" s="44">
        <v>0.95</v>
      </c>
      <c r="N112" s="44">
        <v>0.85</v>
      </c>
      <c r="O112" s="44">
        <f>IF(ISERROR(FIND("M",Rework!$N113))=TRUE,0.95,1)</f>
        <v>0.95</v>
      </c>
      <c r="P112" s="44">
        <v>1</v>
      </c>
      <c r="Q112" s="39">
        <f t="shared" si="12"/>
        <v>0</v>
      </c>
      <c r="R112" s="39">
        <f t="shared" si="13"/>
        <v>0</v>
      </c>
      <c r="S112" s="39">
        <f t="shared" si="14"/>
        <v>0</v>
      </c>
      <c r="T112" s="39">
        <f t="shared" si="15"/>
        <v>0</v>
      </c>
      <c r="U112" s="39">
        <f t="shared" si="16"/>
        <v>0</v>
      </c>
      <c r="V112" s="39">
        <f t="shared" si="17"/>
        <v>0</v>
      </c>
      <c r="W112" s="39">
        <f t="shared" si="18"/>
        <v>0</v>
      </c>
      <c r="X112" s="39">
        <f t="shared" si="19"/>
        <v>0</v>
      </c>
      <c r="Y112" s="39">
        <f t="shared" si="20"/>
        <v>36</v>
      </c>
      <c r="Z112" s="50">
        <f t="shared" si="21"/>
        <v>0</v>
      </c>
      <c r="AA112" s="32">
        <f t="shared" si="22"/>
        <v>2</v>
      </c>
      <c r="AB112" s="45">
        <f t="shared" si="23"/>
        <v>8</v>
      </c>
      <c r="AC112" s="31"/>
    </row>
    <row r="113" spans="1:29" ht="13.5" customHeight="1">
      <c r="A113" s="47" t="e">
        <f>'Conveyor List'!#REF!</f>
        <v>#REF!</v>
      </c>
      <c r="B113" s="40">
        <f>IF(AND(Rework!$K114="",Rework!$L114=""),0,MAX(MAX(LEFT(Rework!$K114,IF(ISERROR(FIND("/",Rework!$K114))=TRUE,LEN(Rework!$K114),FIND("/",Rework!$K114)-2)),TRIM(RIGHT(Rework!$K114,LEN(Rework!$K114)-IF(ISERROR(FIND("/",Rework!$K114))=TRUE,0,FIND("/",Rework!$K114))))),MAX(LEFT(Rework!$L114,IF(ISERROR(FIND("/",Rework!$L114))=TRUE,LEN(Rework!$L114),FIND("/",Rework!$L114)-2)),TRIM(RIGHT(Rework!$L114,LEN(Rework!$L114)-IF(ISERROR(FIND("/",Rework!$L114))=TRUE,0,FIND("/",Rework!$L114)))))))</f>
        <v>0</v>
      </c>
      <c r="C113" s="41">
        <f>IF(AND(Rework!$F114="",Rework!$G114=""),0,Rework!$F114+Rework!$G114/12)</f>
        <v>0</v>
      </c>
      <c r="D113" s="41">
        <f>IF(AND(Rework!F114="",Rework!G114=""),0,IF(ISERROR(FIND("Slave",Rework!C114)) =FALSE,Rework!F115+Rework!G115/12,0))</f>
        <v>0</v>
      </c>
      <c r="E113" s="42">
        <f>IF(Rework!$E114="",0,Rework!$E114)</f>
        <v>0</v>
      </c>
      <c r="F113" s="43">
        <f>IF(Rework!$H114="",0,MIN(LEFT(Rework!$H114,IF(ISERROR(FIND("/",Rework!$H114))=TRUE,LEN(Rework!$H114),FIND("/",Rework!$H114)-3)),IF(ISERROR(FIND("/",Rework!$H114))=TRUE,Rework!$H114,TRIM(LEFT(RIGHT(Rework!$H114, LEN(Rework!$H114)-FIND("/",Rework!$H114)),LEN(RIGHT(Rework!$H114, LEN(Rework!$H114)-FIND("/",Rework!$H114)))-1)))))</f>
        <v>0</v>
      </c>
      <c r="G113" s="43">
        <f>IF(Rework!$I114="",0,MAX(LEFT(Rework!$I114,IF(ISERROR(FIND("/",Rework!$I114))=TRUE,LEN(Rework!$I114),FIND("/",Rework!$I114)-3)),IF(ISERROR(FIND("/",Rework!$I114))=TRUE,Rework!$I114,TRIM(LEFT(RIGHT(Rework!$I114, LEN(Rework!$I114)-FIND("/",Rework!$I114)),LEN(RIGHT(Rework!$I114, LEN(Rework!$I114)-FIND("/",Rework!$I114)))-1)))))</f>
        <v>0</v>
      </c>
      <c r="H113" s="41">
        <f>IF(Rework!W114&gt;0,IF(Rework!W114&gt;1,2,1),0)</f>
        <v>0</v>
      </c>
      <c r="I113" s="43">
        <f>IF(Rework!X114="",IF(Rework!$E114=61.5,2400,1800),Rework!X114)</f>
        <v>1800</v>
      </c>
      <c r="J113" s="41">
        <v>30</v>
      </c>
      <c r="K113" s="44">
        <f>IF(ISERROR(FIND("Belt",Rework!C114))=FALSE,0.3,IF(ISERROR(FIND("Roller",Rework!C114))=FALSE,0.05,0.25))</f>
        <v>0.25</v>
      </c>
      <c r="L113" s="44">
        <v>1</v>
      </c>
      <c r="M113" s="44">
        <v>0.95</v>
      </c>
      <c r="N113" s="44">
        <v>0.85</v>
      </c>
      <c r="O113" s="44">
        <f>IF(ISERROR(FIND("M",Rework!$N114))=TRUE,0.95,1)</f>
        <v>0.95</v>
      </c>
      <c r="P113" s="44">
        <v>1</v>
      </c>
      <c r="Q113" s="39">
        <f t="shared" si="12"/>
        <v>0</v>
      </c>
      <c r="R113" s="39">
        <f t="shared" si="13"/>
        <v>0</v>
      </c>
      <c r="S113" s="39">
        <f t="shared" si="14"/>
        <v>0</v>
      </c>
      <c r="T113" s="39">
        <f t="shared" si="15"/>
        <v>0</v>
      </c>
      <c r="U113" s="39">
        <f t="shared" si="16"/>
        <v>0</v>
      </c>
      <c r="V113" s="39">
        <f t="shared" si="17"/>
        <v>0</v>
      </c>
      <c r="W113" s="39">
        <f t="shared" si="18"/>
        <v>0</v>
      </c>
      <c r="X113" s="39">
        <f t="shared" si="19"/>
        <v>0</v>
      </c>
      <c r="Y113" s="39">
        <f t="shared" si="20"/>
        <v>36</v>
      </c>
      <c r="Z113" s="50">
        <f t="shared" si="21"/>
        <v>0</v>
      </c>
      <c r="AA113" s="32">
        <f t="shared" si="22"/>
        <v>2</v>
      </c>
      <c r="AB113" s="45">
        <f t="shared" si="23"/>
        <v>8</v>
      </c>
      <c r="AC113" s="31"/>
    </row>
    <row r="114" spans="1:29" ht="13.5" customHeight="1">
      <c r="A114" s="47" t="e">
        <f>'Conveyor List'!#REF!</f>
        <v>#REF!</v>
      </c>
      <c r="B114" s="40">
        <f>IF(AND(Rework!$K115="",Rework!$L115=""),0,MAX(MAX(LEFT(Rework!$K115,IF(ISERROR(FIND("/",Rework!$K115))=TRUE,LEN(Rework!$K115),FIND("/",Rework!$K115)-2)),TRIM(RIGHT(Rework!$K115,LEN(Rework!$K115)-IF(ISERROR(FIND("/",Rework!$K115))=TRUE,0,FIND("/",Rework!$K115))))),MAX(LEFT(Rework!$L115,IF(ISERROR(FIND("/",Rework!$L115))=TRUE,LEN(Rework!$L115),FIND("/",Rework!$L115)-2)),TRIM(RIGHT(Rework!$L115,LEN(Rework!$L115)-IF(ISERROR(FIND("/",Rework!$L115))=TRUE,0,FIND("/",Rework!$L115)))))))</f>
        <v>0</v>
      </c>
      <c r="C114" s="41">
        <f>IF(AND(Rework!$F115="",Rework!$G115=""),0,Rework!$F115+Rework!$G115/12)</f>
        <v>0</v>
      </c>
      <c r="D114" s="41">
        <f>IF(AND(Rework!F115="",Rework!G115=""),0,IF(ISERROR(FIND("Slave",Rework!C115)) =FALSE,Rework!F116+Rework!G116/12,0))</f>
        <v>0</v>
      </c>
      <c r="E114" s="42">
        <f>IF(Rework!$E115="",0,Rework!$E115)</f>
        <v>0</v>
      </c>
      <c r="F114" s="43">
        <f>IF(Rework!$H115="",0,MIN(LEFT(Rework!$H115,IF(ISERROR(FIND("/",Rework!$H115))=TRUE,LEN(Rework!$H115),FIND("/",Rework!$H115)-3)),IF(ISERROR(FIND("/",Rework!$H115))=TRUE,Rework!$H115,TRIM(LEFT(RIGHT(Rework!$H115, LEN(Rework!$H115)-FIND("/",Rework!$H115)),LEN(RIGHT(Rework!$H115, LEN(Rework!$H115)-FIND("/",Rework!$H115)))-1)))))</f>
        <v>0</v>
      </c>
      <c r="G114" s="43">
        <f>IF(Rework!$I115="",0,MAX(LEFT(Rework!$I115,IF(ISERROR(FIND("/",Rework!$I115))=TRUE,LEN(Rework!$I115),FIND("/",Rework!$I115)-3)),IF(ISERROR(FIND("/",Rework!$I115))=TRUE,Rework!$I115,TRIM(LEFT(RIGHT(Rework!$I115, LEN(Rework!$I115)-FIND("/",Rework!$I115)),LEN(RIGHT(Rework!$I115, LEN(Rework!$I115)-FIND("/",Rework!$I115)))-1)))))</f>
        <v>0</v>
      </c>
      <c r="H114" s="41">
        <f>IF(Rework!W115&gt;0,IF(Rework!W115&gt;1,2,1),0)</f>
        <v>0</v>
      </c>
      <c r="I114" s="43">
        <f>IF(Rework!X115="",IF(Rework!$E115=61.5,2400,1800),Rework!X115)</f>
        <v>1800</v>
      </c>
      <c r="J114" s="41">
        <v>30</v>
      </c>
      <c r="K114" s="44">
        <f>IF(ISERROR(FIND("Belt",Rework!C115))=FALSE,0.3,IF(ISERROR(FIND("Roller",Rework!C115))=FALSE,0.05,0.25))</f>
        <v>0.25</v>
      </c>
      <c r="L114" s="44">
        <v>1</v>
      </c>
      <c r="M114" s="44">
        <v>0.95</v>
      </c>
      <c r="N114" s="44">
        <v>0.85</v>
      </c>
      <c r="O114" s="44">
        <f>IF(ISERROR(FIND("M",Rework!$N115))=TRUE,0.95,1)</f>
        <v>0.95</v>
      </c>
      <c r="P114" s="44">
        <v>1</v>
      </c>
      <c r="Q114" s="39">
        <f t="shared" si="12"/>
        <v>0</v>
      </c>
      <c r="R114" s="39">
        <f t="shared" si="13"/>
        <v>0</v>
      </c>
      <c r="S114" s="39">
        <f t="shared" si="14"/>
        <v>0</v>
      </c>
      <c r="T114" s="39">
        <f t="shared" si="15"/>
        <v>0</v>
      </c>
      <c r="U114" s="39">
        <f t="shared" si="16"/>
        <v>0</v>
      </c>
      <c r="V114" s="39">
        <f t="shared" si="17"/>
        <v>0</v>
      </c>
      <c r="W114" s="39">
        <f t="shared" si="18"/>
        <v>0</v>
      </c>
      <c r="X114" s="39">
        <f t="shared" si="19"/>
        <v>0</v>
      </c>
      <c r="Y114" s="39">
        <f t="shared" si="20"/>
        <v>36</v>
      </c>
      <c r="Z114" s="50">
        <f t="shared" si="21"/>
        <v>0</v>
      </c>
      <c r="AA114" s="32">
        <f t="shared" si="22"/>
        <v>2</v>
      </c>
      <c r="AB114" s="45">
        <f t="shared" si="23"/>
        <v>8</v>
      </c>
      <c r="AC114" s="31"/>
    </row>
    <row r="115" spans="1:29" ht="13.5" customHeight="1">
      <c r="A115" s="47" t="e">
        <f>'Conveyor List'!#REF!</f>
        <v>#REF!</v>
      </c>
      <c r="B115" s="40">
        <f>IF(AND(Rework!$K116="",Rework!$L116=""),0,MAX(MAX(LEFT(Rework!$K116,IF(ISERROR(FIND("/",Rework!$K116))=TRUE,LEN(Rework!$K116),FIND("/",Rework!$K116)-2)),TRIM(RIGHT(Rework!$K116,LEN(Rework!$K116)-IF(ISERROR(FIND("/",Rework!$K116))=TRUE,0,FIND("/",Rework!$K116))))),MAX(LEFT(Rework!$L116,IF(ISERROR(FIND("/",Rework!$L116))=TRUE,LEN(Rework!$L116),FIND("/",Rework!$L116)-2)),TRIM(RIGHT(Rework!$L116,LEN(Rework!$L116)-IF(ISERROR(FIND("/",Rework!$L116))=TRUE,0,FIND("/",Rework!$L116)))))))</f>
        <v>0</v>
      </c>
      <c r="C115" s="41">
        <f>IF(AND(Rework!$F116="",Rework!$G116=""),0,Rework!$F116+Rework!$G116/12)</f>
        <v>0</v>
      </c>
      <c r="D115" s="41">
        <f>IF(AND(Rework!F116="",Rework!G116=""),0,IF(ISERROR(FIND("Slave",Rework!C116)) =FALSE,Rework!F117+Rework!G117/12,0))</f>
        <v>0</v>
      </c>
      <c r="E115" s="42">
        <f>IF(Rework!$E116="",0,Rework!$E116)</f>
        <v>0</v>
      </c>
      <c r="F115" s="43">
        <f>IF(Rework!$H116="",0,MIN(LEFT(Rework!$H116,IF(ISERROR(FIND("/",Rework!$H116))=TRUE,LEN(Rework!$H116),FIND("/",Rework!$H116)-3)),IF(ISERROR(FIND("/",Rework!$H116))=TRUE,Rework!$H116,TRIM(LEFT(RIGHT(Rework!$H116, LEN(Rework!$H116)-FIND("/",Rework!$H116)),LEN(RIGHT(Rework!$H116, LEN(Rework!$H116)-FIND("/",Rework!$H116)))-1)))))</f>
        <v>0</v>
      </c>
      <c r="G115" s="43">
        <f>IF(Rework!$I116="",0,MAX(LEFT(Rework!$I116,IF(ISERROR(FIND("/",Rework!$I116))=TRUE,LEN(Rework!$I116),FIND("/",Rework!$I116)-3)),IF(ISERROR(FIND("/",Rework!$I116))=TRUE,Rework!$I116,TRIM(LEFT(RIGHT(Rework!$I116, LEN(Rework!$I116)-FIND("/",Rework!$I116)),LEN(RIGHT(Rework!$I116, LEN(Rework!$I116)-FIND("/",Rework!$I116)))-1)))))</f>
        <v>0</v>
      </c>
      <c r="H115" s="41">
        <f>IF(Rework!W116&gt;0,IF(Rework!W116&gt;1,2,1),0)</f>
        <v>0</v>
      </c>
      <c r="I115" s="43">
        <f>IF(Rework!X116="",IF(Rework!$E116=61.5,2400,1800),Rework!X116)</f>
        <v>1800</v>
      </c>
      <c r="J115" s="41">
        <v>30</v>
      </c>
      <c r="K115" s="44">
        <f>IF(ISERROR(FIND("Belt",Rework!C116))=FALSE,0.3,IF(ISERROR(FIND("Roller",Rework!C116))=FALSE,0.05,0.25))</f>
        <v>0.25</v>
      </c>
      <c r="L115" s="44">
        <v>1</v>
      </c>
      <c r="M115" s="44">
        <v>0.95</v>
      </c>
      <c r="N115" s="44">
        <v>0.85</v>
      </c>
      <c r="O115" s="44">
        <f>IF(ISERROR(FIND("M",Rework!$N116))=TRUE,0.95,1)</f>
        <v>0.95</v>
      </c>
      <c r="P115" s="44">
        <v>1</v>
      </c>
      <c r="Q115" s="39">
        <f t="shared" si="12"/>
        <v>0</v>
      </c>
      <c r="R115" s="39">
        <f t="shared" si="13"/>
        <v>0</v>
      </c>
      <c r="S115" s="39">
        <f t="shared" si="14"/>
        <v>0</v>
      </c>
      <c r="T115" s="39">
        <f t="shared" si="15"/>
        <v>0</v>
      </c>
      <c r="U115" s="39">
        <f t="shared" si="16"/>
        <v>0</v>
      </c>
      <c r="V115" s="39">
        <f t="shared" si="17"/>
        <v>0</v>
      </c>
      <c r="W115" s="39">
        <f t="shared" si="18"/>
        <v>0</v>
      </c>
      <c r="X115" s="39">
        <f t="shared" si="19"/>
        <v>0</v>
      </c>
      <c r="Y115" s="39">
        <f t="shared" si="20"/>
        <v>36</v>
      </c>
      <c r="Z115" s="50">
        <f t="shared" si="21"/>
        <v>0</v>
      </c>
      <c r="AA115" s="32">
        <f t="shared" si="22"/>
        <v>2</v>
      </c>
      <c r="AB115" s="45">
        <f t="shared" si="23"/>
        <v>8</v>
      </c>
      <c r="AC115" s="31"/>
    </row>
    <row r="116" spans="1:29" ht="13.5" customHeight="1">
      <c r="A116" s="47" t="e">
        <f>'Conveyor List'!#REF!</f>
        <v>#REF!</v>
      </c>
      <c r="B116" s="40">
        <f>IF(AND(Rework!$K117="",Rework!$L117=""),0,MAX(MAX(LEFT(Rework!$K117,IF(ISERROR(FIND("/",Rework!$K117))=TRUE,LEN(Rework!$K117),FIND("/",Rework!$K117)-2)),TRIM(RIGHT(Rework!$K117,LEN(Rework!$K117)-IF(ISERROR(FIND("/",Rework!$K117))=TRUE,0,FIND("/",Rework!$K117))))),MAX(LEFT(Rework!$L117,IF(ISERROR(FIND("/",Rework!$L117))=TRUE,LEN(Rework!$L117),FIND("/",Rework!$L117)-2)),TRIM(RIGHT(Rework!$L117,LEN(Rework!$L117)-IF(ISERROR(FIND("/",Rework!$L117))=TRUE,0,FIND("/",Rework!$L117)))))))</f>
        <v>0</v>
      </c>
      <c r="C116" s="41">
        <f>IF(AND(Rework!$F117="",Rework!$G117=""),0,Rework!$F117+Rework!$G117/12)</f>
        <v>0</v>
      </c>
      <c r="D116" s="41">
        <f>IF(AND(Rework!F117="",Rework!G117=""),0,IF(ISERROR(FIND("Slave",Rework!C117)) =FALSE,Rework!F118+Rework!G118/12,0))</f>
        <v>0</v>
      </c>
      <c r="E116" s="42">
        <f>IF(Rework!$E117="",0,Rework!$E117)</f>
        <v>0</v>
      </c>
      <c r="F116" s="43">
        <f>IF(Rework!$H117="",0,MIN(LEFT(Rework!$H117,IF(ISERROR(FIND("/",Rework!$H117))=TRUE,LEN(Rework!$H117),FIND("/",Rework!$H117)-3)),IF(ISERROR(FIND("/",Rework!$H117))=TRUE,Rework!$H117,TRIM(LEFT(RIGHT(Rework!$H117, LEN(Rework!$H117)-FIND("/",Rework!$H117)),LEN(RIGHT(Rework!$H117, LEN(Rework!$H117)-FIND("/",Rework!$H117)))-1)))))</f>
        <v>0</v>
      </c>
      <c r="G116" s="43">
        <f>IF(Rework!$I117="",0,MAX(LEFT(Rework!$I117,IF(ISERROR(FIND("/",Rework!$I117))=TRUE,LEN(Rework!$I117),FIND("/",Rework!$I117)-3)),IF(ISERROR(FIND("/",Rework!$I117))=TRUE,Rework!$I117,TRIM(LEFT(RIGHT(Rework!$I117, LEN(Rework!$I117)-FIND("/",Rework!$I117)),LEN(RIGHT(Rework!$I117, LEN(Rework!$I117)-FIND("/",Rework!$I117)))-1)))))</f>
        <v>0</v>
      </c>
      <c r="H116" s="41">
        <f>IF(Rework!W117&gt;0,IF(Rework!W117&gt;1,2,1),0)</f>
        <v>0</v>
      </c>
      <c r="I116" s="43">
        <f>IF(Rework!X117="",IF(Rework!$E117=61.5,2400,1800),Rework!X117)</f>
        <v>1800</v>
      </c>
      <c r="J116" s="41">
        <v>30</v>
      </c>
      <c r="K116" s="44">
        <f>IF(ISERROR(FIND("Belt",Rework!C117))=FALSE,0.3,IF(ISERROR(FIND("Roller",Rework!C117))=FALSE,0.05,0.25))</f>
        <v>0.25</v>
      </c>
      <c r="L116" s="44">
        <v>1</v>
      </c>
      <c r="M116" s="44">
        <v>0.95</v>
      </c>
      <c r="N116" s="44">
        <v>0.85</v>
      </c>
      <c r="O116" s="44">
        <f>IF(ISERROR(FIND("M",Rework!$N117))=TRUE,0.95,1)</f>
        <v>0.95</v>
      </c>
      <c r="P116" s="44">
        <v>1</v>
      </c>
      <c r="Q116" s="39">
        <f t="shared" si="12"/>
        <v>0</v>
      </c>
      <c r="R116" s="39">
        <f t="shared" si="13"/>
        <v>0</v>
      </c>
      <c r="S116" s="39">
        <f t="shared" si="14"/>
        <v>0</v>
      </c>
      <c r="T116" s="39">
        <f t="shared" si="15"/>
        <v>0</v>
      </c>
      <c r="U116" s="39">
        <f t="shared" si="16"/>
        <v>0</v>
      </c>
      <c r="V116" s="39">
        <f t="shared" si="17"/>
        <v>0</v>
      </c>
      <c r="W116" s="39">
        <f t="shared" si="18"/>
        <v>0</v>
      </c>
      <c r="X116" s="39">
        <f t="shared" si="19"/>
        <v>0</v>
      </c>
      <c r="Y116" s="39">
        <f t="shared" si="20"/>
        <v>36</v>
      </c>
      <c r="Z116" s="50">
        <f t="shared" si="21"/>
        <v>0</v>
      </c>
      <c r="AA116" s="32">
        <f t="shared" si="22"/>
        <v>2</v>
      </c>
      <c r="AB116" s="45">
        <f t="shared" si="23"/>
        <v>8</v>
      </c>
      <c r="AC116" s="31"/>
    </row>
    <row r="117" spans="1:29" ht="13.5" customHeight="1">
      <c r="A117" s="47" t="e">
        <f>'Conveyor List'!#REF!</f>
        <v>#REF!</v>
      </c>
      <c r="B117" s="40">
        <f>IF(AND(Rework!$K118="",Rework!$L118=""),0,MAX(MAX(LEFT(Rework!$K118,IF(ISERROR(FIND("/",Rework!$K118))=TRUE,LEN(Rework!$K118),FIND("/",Rework!$K118)-2)),TRIM(RIGHT(Rework!$K118,LEN(Rework!$K118)-IF(ISERROR(FIND("/",Rework!$K118))=TRUE,0,FIND("/",Rework!$K118))))),MAX(LEFT(Rework!$L118,IF(ISERROR(FIND("/",Rework!$L118))=TRUE,LEN(Rework!$L118),FIND("/",Rework!$L118)-2)),TRIM(RIGHT(Rework!$L118,LEN(Rework!$L118)-IF(ISERROR(FIND("/",Rework!$L118))=TRUE,0,FIND("/",Rework!$L118)))))))</f>
        <v>0</v>
      </c>
      <c r="C117" s="41">
        <f>IF(AND(Rework!$F118="",Rework!$G118=""),0,Rework!$F118+Rework!$G118/12)</f>
        <v>0</v>
      </c>
      <c r="D117" s="41">
        <f>IF(AND(Rework!F118="",Rework!G118=""),0,IF(ISERROR(FIND("Slave",Rework!C118)) =FALSE,Rework!F119+Rework!G119/12,0))</f>
        <v>0</v>
      </c>
      <c r="E117" s="42">
        <f>IF(Rework!$E118="",0,Rework!$E118)</f>
        <v>0</v>
      </c>
      <c r="F117" s="43">
        <f>IF(Rework!$H118="",0,MIN(LEFT(Rework!$H118,IF(ISERROR(FIND("/",Rework!$H118))=TRUE,LEN(Rework!$H118),FIND("/",Rework!$H118)-3)),IF(ISERROR(FIND("/",Rework!$H118))=TRUE,Rework!$H118,TRIM(LEFT(RIGHT(Rework!$H118, LEN(Rework!$H118)-FIND("/",Rework!$H118)),LEN(RIGHT(Rework!$H118, LEN(Rework!$H118)-FIND("/",Rework!$H118)))-1)))))</f>
        <v>0</v>
      </c>
      <c r="G117" s="43">
        <f>IF(Rework!$I118="",0,MAX(LEFT(Rework!$I118,IF(ISERROR(FIND("/",Rework!$I118))=TRUE,LEN(Rework!$I118),FIND("/",Rework!$I118)-3)),IF(ISERROR(FIND("/",Rework!$I118))=TRUE,Rework!$I118,TRIM(LEFT(RIGHT(Rework!$I118, LEN(Rework!$I118)-FIND("/",Rework!$I118)),LEN(RIGHT(Rework!$I118, LEN(Rework!$I118)-FIND("/",Rework!$I118)))-1)))))</f>
        <v>0</v>
      </c>
      <c r="H117" s="41">
        <f>IF(Rework!W118&gt;0,IF(Rework!W118&gt;1,2,1),0)</f>
        <v>0</v>
      </c>
      <c r="I117" s="43">
        <f>IF(Rework!X118="",IF(Rework!$E118=61.5,2400,1800),Rework!X118)</f>
        <v>1800</v>
      </c>
      <c r="J117" s="41">
        <v>30</v>
      </c>
      <c r="K117" s="44">
        <f>IF(ISERROR(FIND("Belt",Rework!C118))=FALSE,0.3,IF(ISERROR(FIND("Roller",Rework!C118))=FALSE,0.05,0.25))</f>
        <v>0.25</v>
      </c>
      <c r="L117" s="44">
        <v>1</v>
      </c>
      <c r="M117" s="44">
        <v>0.95</v>
      </c>
      <c r="N117" s="44">
        <v>0.85</v>
      </c>
      <c r="O117" s="44">
        <f>IF(ISERROR(FIND("M",Rework!$N118))=TRUE,0.95,1)</f>
        <v>0.95</v>
      </c>
      <c r="P117" s="44">
        <v>1</v>
      </c>
      <c r="Q117" s="39">
        <f t="shared" si="12"/>
        <v>0</v>
      </c>
      <c r="R117" s="39">
        <f t="shared" si="13"/>
        <v>0</v>
      </c>
      <c r="S117" s="39">
        <f t="shared" si="14"/>
        <v>0</v>
      </c>
      <c r="T117" s="39">
        <f t="shared" si="15"/>
        <v>0</v>
      </c>
      <c r="U117" s="39">
        <f t="shared" si="16"/>
        <v>0</v>
      </c>
      <c r="V117" s="39">
        <f t="shared" si="17"/>
        <v>0</v>
      </c>
      <c r="W117" s="39">
        <f t="shared" si="18"/>
        <v>0</v>
      </c>
      <c r="X117" s="39">
        <f t="shared" si="19"/>
        <v>0</v>
      </c>
      <c r="Y117" s="39">
        <f t="shared" si="20"/>
        <v>36</v>
      </c>
      <c r="Z117" s="50">
        <f t="shared" si="21"/>
        <v>0</v>
      </c>
      <c r="AA117" s="32">
        <f t="shared" si="22"/>
        <v>2</v>
      </c>
      <c r="AB117" s="45">
        <f t="shared" si="23"/>
        <v>8</v>
      </c>
      <c r="AC117" s="31"/>
    </row>
    <row r="118" spans="1:29" ht="13.5" customHeight="1">
      <c r="A118" s="47" t="e">
        <f>'Conveyor List'!#REF!</f>
        <v>#REF!</v>
      </c>
      <c r="B118" s="40">
        <f>IF(AND(Rework!$K119="",Rework!$L119=""),0,MAX(MAX(LEFT(Rework!$K119,IF(ISERROR(FIND("/",Rework!$K119))=TRUE,LEN(Rework!$K119),FIND("/",Rework!$K119)-2)),TRIM(RIGHT(Rework!$K119,LEN(Rework!$K119)-IF(ISERROR(FIND("/",Rework!$K119))=TRUE,0,FIND("/",Rework!$K119))))),MAX(LEFT(Rework!$L119,IF(ISERROR(FIND("/",Rework!$L119))=TRUE,LEN(Rework!$L119),FIND("/",Rework!$L119)-2)),TRIM(RIGHT(Rework!$L119,LEN(Rework!$L119)-IF(ISERROR(FIND("/",Rework!$L119))=TRUE,0,FIND("/",Rework!$L119)))))))</f>
        <v>0</v>
      </c>
      <c r="C118" s="41">
        <f>IF(AND(Rework!$F119="",Rework!$G119=""),0,Rework!$F119+Rework!$G119/12)</f>
        <v>0</v>
      </c>
      <c r="D118" s="41">
        <f>IF(AND(Rework!F119="",Rework!G119=""),0,IF(ISERROR(FIND("Slave",Rework!C119)) =FALSE,Rework!F120+Rework!G120/12,0))</f>
        <v>0</v>
      </c>
      <c r="E118" s="42">
        <f>IF(Rework!$E119="",0,Rework!$E119)</f>
        <v>0</v>
      </c>
      <c r="F118" s="43">
        <f>IF(Rework!$H119="",0,MIN(LEFT(Rework!$H119,IF(ISERROR(FIND("/",Rework!$H119))=TRUE,LEN(Rework!$H119),FIND("/",Rework!$H119)-3)),IF(ISERROR(FIND("/",Rework!$H119))=TRUE,Rework!$H119,TRIM(LEFT(RIGHT(Rework!$H119, LEN(Rework!$H119)-FIND("/",Rework!$H119)),LEN(RIGHT(Rework!$H119, LEN(Rework!$H119)-FIND("/",Rework!$H119)))-1)))))</f>
        <v>0</v>
      </c>
      <c r="G118" s="43">
        <f>IF(Rework!$I119="",0,MAX(LEFT(Rework!$I119,IF(ISERROR(FIND("/",Rework!$I119))=TRUE,LEN(Rework!$I119),FIND("/",Rework!$I119)-3)),IF(ISERROR(FIND("/",Rework!$I119))=TRUE,Rework!$I119,TRIM(LEFT(RIGHT(Rework!$I119, LEN(Rework!$I119)-FIND("/",Rework!$I119)),LEN(RIGHT(Rework!$I119, LEN(Rework!$I119)-FIND("/",Rework!$I119)))-1)))))</f>
        <v>0</v>
      </c>
      <c r="H118" s="41">
        <f>IF(Rework!W119&gt;0,IF(Rework!W119&gt;1,2,1),0)</f>
        <v>0</v>
      </c>
      <c r="I118" s="43">
        <f>IF(Rework!X119="",IF(Rework!$E119=61.5,2400,1800),Rework!X119)</f>
        <v>1800</v>
      </c>
      <c r="J118" s="41">
        <v>30</v>
      </c>
      <c r="K118" s="44">
        <f>IF(ISERROR(FIND("Belt",Rework!C119))=FALSE,0.3,IF(ISERROR(FIND("Roller",Rework!C119))=FALSE,0.05,0.25))</f>
        <v>0.25</v>
      </c>
      <c r="L118" s="44">
        <v>1</v>
      </c>
      <c r="M118" s="44">
        <v>0.95</v>
      </c>
      <c r="N118" s="44">
        <v>0.85</v>
      </c>
      <c r="O118" s="44">
        <f>IF(ISERROR(FIND("M",Rework!$N119))=TRUE,0.95,1)</f>
        <v>0.95</v>
      </c>
      <c r="P118" s="44">
        <v>1</v>
      </c>
      <c r="Q118" s="39">
        <f t="shared" si="12"/>
        <v>0</v>
      </c>
      <c r="R118" s="39">
        <f t="shared" si="13"/>
        <v>0</v>
      </c>
      <c r="S118" s="39">
        <f t="shared" si="14"/>
        <v>0</v>
      </c>
      <c r="T118" s="39">
        <f t="shared" si="15"/>
        <v>0</v>
      </c>
      <c r="U118" s="39">
        <f t="shared" si="16"/>
        <v>0</v>
      </c>
      <c r="V118" s="39">
        <f t="shared" si="17"/>
        <v>0</v>
      </c>
      <c r="W118" s="39">
        <f t="shared" si="18"/>
        <v>0</v>
      </c>
      <c r="X118" s="39">
        <f t="shared" si="19"/>
        <v>0</v>
      </c>
      <c r="Y118" s="39">
        <f t="shared" si="20"/>
        <v>36</v>
      </c>
      <c r="Z118" s="50">
        <f t="shared" si="21"/>
        <v>0</v>
      </c>
      <c r="AA118" s="32">
        <f t="shared" si="22"/>
        <v>2</v>
      </c>
      <c r="AB118" s="45">
        <f t="shared" si="23"/>
        <v>8</v>
      </c>
      <c r="AC118" s="31"/>
    </row>
    <row r="119" spans="1:29" ht="13.5" customHeight="1">
      <c r="A119" s="47" t="e">
        <f>'Conveyor List'!#REF!</f>
        <v>#REF!</v>
      </c>
      <c r="B119" s="40">
        <f>IF(AND(Rework!$K120="",Rework!$L120=""),0,MAX(MAX(LEFT(Rework!$K120,IF(ISERROR(FIND("/",Rework!$K120))=TRUE,LEN(Rework!$K120),FIND("/",Rework!$K120)-2)),TRIM(RIGHT(Rework!$K120,LEN(Rework!$K120)-IF(ISERROR(FIND("/",Rework!$K120))=TRUE,0,FIND("/",Rework!$K120))))),MAX(LEFT(Rework!$L120,IF(ISERROR(FIND("/",Rework!$L120))=TRUE,LEN(Rework!$L120),FIND("/",Rework!$L120)-2)),TRIM(RIGHT(Rework!$L120,LEN(Rework!$L120)-IF(ISERROR(FIND("/",Rework!$L120))=TRUE,0,FIND("/",Rework!$L120)))))))</f>
        <v>0</v>
      </c>
      <c r="C119" s="41">
        <f>IF(AND(Rework!$F120="",Rework!$G120=""),0,Rework!$F120+Rework!$G120/12)</f>
        <v>0</v>
      </c>
      <c r="D119" s="41">
        <f>IF(AND(Rework!F120="",Rework!G120=""),0,IF(ISERROR(FIND("Slave",Rework!C120)) =FALSE,Rework!F121+Rework!G121/12,0))</f>
        <v>0</v>
      </c>
      <c r="E119" s="42">
        <f>IF(Rework!$E120="",0,Rework!$E120)</f>
        <v>0</v>
      </c>
      <c r="F119" s="43">
        <f>IF(Rework!$H120="",0,MIN(LEFT(Rework!$H120,IF(ISERROR(FIND("/",Rework!$H120))=TRUE,LEN(Rework!$H120),FIND("/",Rework!$H120)-3)),IF(ISERROR(FIND("/",Rework!$H120))=TRUE,Rework!$H120,TRIM(LEFT(RIGHT(Rework!$H120, LEN(Rework!$H120)-FIND("/",Rework!$H120)),LEN(RIGHT(Rework!$H120, LEN(Rework!$H120)-FIND("/",Rework!$H120)))-1)))))</f>
        <v>0</v>
      </c>
      <c r="G119" s="43">
        <f>IF(Rework!$I120="",0,MAX(LEFT(Rework!$I120,IF(ISERROR(FIND("/",Rework!$I120))=TRUE,LEN(Rework!$I120),FIND("/",Rework!$I120)-3)),IF(ISERROR(FIND("/",Rework!$I120))=TRUE,Rework!$I120,TRIM(LEFT(RIGHT(Rework!$I120, LEN(Rework!$I120)-FIND("/",Rework!$I120)),LEN(RIGHT(Rework!$I120, LEN(Rework!$I120)-FIND("/",Rework!$I120)))-1)))))</f>
        <v>0</v>
      </c>
      <c r="H119" s="41">
        <f>IF(Rework!W120&gt;0,IF(Rework!W120&gt;1,2,1),0)</f>
        <v>0</v>
      </c>
      <c r="I119" s="43">
        <f>IF(Rework!X120="",IF(Rework!$E120=61.5,2400,1800),Rework!X120)</f>
        <v>1800</v>
      </c>
      <c r="J119" s="41">
        <v>30</v>
      </c>
      <c r="K119" s="44">
        <f>IF(ISERROR(FIND("Belt",Rework!C120))=FALSE,0.3,IF(ISERROR(FIND("Roller",Rework!C120))=FALSE,0.05,0.25))</f>
        <v>0.25</v>
      </c>
      <c r="L119" s="44">
        <v>1</v>
      </c>
      <c r="M119" s="44">
        <v>0.95</v>
      </c>
      <c r="N119" s="44">
        <v>0.85</v>
      </c>
      <c r="O119" s="44">
        <f>IF(ISERROR(FIND("M",Rework!$N120))=TRUE,0.95,1)</f>
        <v>0.95</v>
      </c>
      <c r="P119" s="44">
        <v>1</v>
      </c>
      <c r="Q119" s="39">
        <f t="shared" si="12"/>
        <v>0</v>
      </c>
      <c r="R119" s="39">
        <f t="shared" si="13"/>
        <v>0</v>
      </c>
      <c r="S119" s="39">
        <f t="shared" si="14"/>
        <v>0</v>
      </c>
      <c r="T119" s="39">
        <f t="shared" si="15"/>
        <v>0</v>
      </c>
      <c r="U119" s="39">
        <f t="shared" si="16"/>
        <v>0</v>
      </c>
      <c r="V119" s="39">
        <f t="shared" si="17"/>
        <v>0</v>
      </c>
      <c r="W119" s="39">
        <f t="shared" si="18"/>
        <v>0</v>
      </c>
      <c r="X119" s="39">
        <f t="shared" si="19"/>
        <v>0</v>
      </c>
      <c r="Y119" s="39">
        <f t="shared" si="20"/>
        <v>36</v>
      </c>
      <c r="Z119" s="50">
        <f t="shared" si="21"/>
        <v>0</v>
      </c>
      <c r="AA119" s="32">
        <f t="shared" si="22"/>
        <v>2</v>
      </c>
      <c r="AB119" s="45">
        <f t="shared" si="23"/>
        <v>8</v>
      </c>
      <c r="AC119" s="31"/>
    </row>
    <row r="120" spans="1:29" ht="13.5" customHeight="1">
      <c r="A120" s="47" t="e">
        <f>'Conveyor List'!#REF!</f>
        <v>#REF!</v>
      </c>
      <c r="B120" s="40">
        <f>IF(AND(Rework!$K121="",Rework!$L121=""),0,MAX(MAX(LEFT(Rework!$K121,IF(ISERROR(FIND("/",Rework!$K121))=TRUE,LEN(Rework!$K121),FIND("/",Rework!$K121)-2)),TRIM(RIGHT(Rework!$K121,LEN(Rework!$K121)-IF(ISERROR(FIND("/",Rework!$K121))=TRUE,0,FIND("/",Rework!$K121))))),MAX(LEFT(Rework!$L121,IF(ISERROR(FIND("/",Rework!$L121))=TRUE,LEN(Rework!$L121),FIND("/",Rework!$L121)-2)),TRIM(RIGHT(Rework!$L121,LEN(Rework!$L121)-IF(ISERROR(FIND("/",Rework!$L121))=TRUE,0,FIND("/",Rework!$L121)))))))</f>
        <v>0</v>
      </c>
      <c r="C120" s="41">
        <f>IF(AND(Rework!$F121="",Rework!$G121=""),0,Rework!$F121+Rework!$G121/12)</f>
        <v>0</v>
      </c>
      <c r="D120" s="41">
        <f>IF(AND(Rework!F121="",Rework!G121=""),0,IF(ISERROR(FIND("Slave",Rework!C121)) =FALSE,Rework!F122+Rework!G122/12,0))</f>
        <v>0</v>
      </c>
      <c r="E120" s="42">
        <f>IF(Rework!$E121="",0,Rework!$E121)</f>
        <v>0</v>
      </c>
      <c r="F120" s="43">
        <f>IF(Rework!$H121="",0,MIN(LEFT(Rework!$H121,IF(ISERROR(FIND("/",Rework!$H121))=TRUE,LEN(Rework!$H121),FIND("/",Rework!$H121)-3)),IF(ISERROR(FIND("/",Rework!$H121))=TRUE,Rework!$H121,TRIM(LEFT(RIGHT(Rework!$H121, LEN(Rework!$H121)-FIND("/",Rework!$H121)),LEN(RIGHT(Rework!$H121, LEN(Rework!$H121)-FIND("/",Rework!$H121)))-1)))))</f>
        <v>0</v>
      </c>
      <c r="G120" s="43">
        <f>IF(Rework!$I121="",0,MAX(LEFT(Rework!$I121,IF(ISERROR(FIND("/",Rework!$I121))=TRUE,LEN(Rework!$I121),FIND("/",Rework!$I121)-3)),IF(ISERROR(FIND("/",Rework!$I121))=TRUE,Rework!$I121,TRIM(LEFT(RIGHT(Rework!$I121, LEN(Rework!$I121)-FIND("/",Rework!$I121)),LEN(RIGHT(Rework!$I121, LEN(Rework!$I121)-FIND("/",Rework!$I121)))-1)))))</f>
        <v>0</v>
      </c>
      <c r="H120" s="41">
        <f>IF(Rework!W121&gt;0,IF(Rework!W121&gt;1,2,1),0)</f>
        <v>0</v>
      </c>
      <c r="I120" s="43">
        <f>IF(Rework!X121="",IF(Rework!$E121=61.5,2400,1800),Rework!X121)</f>
        <v>1800</v>
      </c>
      <c r="J120" s="41">
        <v>30</v>
      </c>
      <c r="K120" s="44">
        <f>IF(ISERROR(FIND("Belt",Rework!C121))=FALSE,0.3,IF(ISERROR(FIND("Roller",Rework!C121))=FALSE,0.05,0.25))</f>
        <v>0.25</v>
      </c>
      <c r="L120" s="44">
        <v>1</v>
      </c>
      <c r="M120" s="44">
        <v>0.95</v>
      </c>
      <c r="N120" s="44">
        <v>0.85</v>
      </c>
      <c r="O120" s="44">
        <f>IF(ISERROR(FIND("M",Rework!$N121))=TRUE,0.95,1)</f>
        <v>0.95</v>
      </c>
      <c r="P120" s="44">
        <v>1</v>
      </c>
      <c r="Q120" s="39">
        <f t="shared" si="12"/>
        <v>0</v>
      </c>
      <c r="R120" s="39">
        <f t="shared" si="13"/>
        <v>0</v>
      </c>
      <c r="S120" s="39">
        <f t="shared" si="14"/>
        <v>0</v>
      </c>
      <c r="T120" s="39">
        <f t="shared" si="15"/>
        <v>0</v>
      </c>
      <c r="U120" s="39">
        <f t="shared" si="16"/>
        <v>0</v>
      </c>
      <c r="V120" s="39">
        <f t="shared" si="17"/>
        <v>0</v>
      </c>
      <c r="W120" s="39">
        <f t="shared" si="18"/>
        <v>0</v>
      </c>
      <c r="X120" s="39">
        <f t="shared" si="19"/>
        <v>0</v>
      </c>
      <c r="Y120" s="39">
        <f t="shared" si="20"/>
        <v>36</v>
      </c>
      <c r="Z120" s="50">
        <f t="shared" si="21"/>
        <v>0</v>
      </c>
      <c r="AA120" s="32">
        <f t="shared" si="22"/>
        <v>2</v>
      </c>
      <c r="AB120" s="45">
        <f t="shared" si="23"/>
        <v>8</v>
      </c>
      <c r="AC120" s="31"/>
    </row>
    <row r="121" spans="1:29" ht="13.5" customHeight="1">
      <c r="A121" s="47" t="e">
        <f>'Conveyor List'!#REF!</f>
        <v>#REF!</v>
      </c>
      <c r="B121" s="40">
        <f>IF(AND(Rework!$K122="",Rework!$L122=""),0,MAX(MAX(LEFT(Rework!$K122,IF(ISERROR(FIND("/",Rework!$K122))=TRUE,LEN(Rework!$K122),FIND("/",Rework!$K122)-2)),TRIM(RIGHT(Rework!$K122,LEN(Rework!$K122)-IF(ISERROR(FIND("/",Rework!$K122))=TRUE,0,FIND("/",Rework!$K122))))),MAX(LEFT(Rework!$L122,IF(ISERROR(FIND("/",Rework!$L122))=TRUE,LEN(Rework!$L122),FIND("/",Rework!$L122)-2)),TRIM(RIGHT(Rework!$L122,LEN(Rework!$L122)-IF(ISERROR(FIND("/",Rework!$L122))=TRUE,0,FIND("/",Rework!$L122)))))))</f>
        <v>0</v>
      </c>
      <c r="C121" s="41">
        <f>IF(AND(Rework!$F122="",Rework!$G122=""),0,Rework!$F122+Rework!$G122/12)</f>
        <v>0</v>
      </c>
      <c r="D121" s="41">
        <f>IF(AND(Rework!F122="",Rework!G122=""),0,IF(ISERROR(FIND("Slave",Rework!C122)) =FALSE,Rework!F123+Rework!G123/12,0))</f>
        <v>0</v>
      </c>
      <c r="E121" s="42">
        <f>IF(Rework!$E122="",0,Rework!$E122)</f>
        <v>0</v>
      </c>
      <c r="F121" s="43">
        <f>IF(Rework!$H122="",0,MIN(LEFT(Rework!$H122,IF(ISERROR(FIND("/",Rework!$H122))=TRUE,LEN(Rework!$H122),FIND("/",Rework!$H122)-3)),IF(ISERROR(FIND("/",Rework!$H122))=TRUE,Rework!$H122,TRIM(LEFT(RIGHT(Rework!$H122, LEN(Rework!$H122)-FIND("/",Rework!$H122)),LEN(RIGHT(Rework!$H122, LEN(Rework!$H122)-FIND("/",Rework!$H122)))-1)))))</f>
        <v>0</v>
      </c>
      <c r="G121" s="43">
        <f>IF(Rework!$I122="",0,MAX(LEFT(Rework!$I122,IF(ISERROR(FIND("/",Rework!$I122))=TRUE,LEN(Rework!$I122),FIND("/",Rework!$I122)-3)),IF(ISERROR(FIND("/",Rework!$I122))=TRUE,Rework!$I122,TRIM(LEFT(RIGHT(Rework!$I122, LEN(Rework!$I122)-FIND("/",Rework!$I122)),LEN(RIGHT(Rework!$I122, LEN(Rework!$I122)-FIND("/",Rework!$I122)))-1)))))</f>
        <v>0</v>
      </c>
      <c r="H121" s="41">
        <f>IF(Rework!W122&gt;0,IF(Rework!W122&gt;1,2,1),0)</f>
        <v>0</v>
      </c>
      <c r="I121" s="43">
        <f>IF(Rework!X122="",IF(Rework!$E122=61.5,2400,1800),Rework!X122)</f>
        <v>1800</v>
      </c>
      <c r="J121" s="41">
        <v>30</v>
      </c>
      <c r="K121" s="44">
        <f>IF(ISERROR(FIND("Belt",Rework!C122))=FALSE,0.3,IF(ISERROR(FIND("Roller",Rework!C122))=FALSE,0.05,0.25))</f>
        <v>0.25</v>
      </c>
      <c r="L121" s="44">
        <v>1</v>
      </c>
      <c r="M121" s="44">
        <v>0.95</v>
      </c>
      <c r="N121" s="44">
        <v>0.85</v>
      </c>
      <c r="O121" s="44">
        <f>IF(ISERROR(FIND("M",Rework!$N122))=TRUE,0.95,1)</f>
        <v>0.95</v>
      </c>
      <c r="P121" s="44">
        <v>1</v>
      </c>
      <c r="Q121" s="39">
        <f t="shared" si="12"/>
        <v>0</v>
      </c>
      <c r="R121" s="39">
        <f t="shared" si="13"/>
        <v>0</v>
      </c>
      <c r="S121" s="39">
        <f t="shared" si="14"/>
        <v>0</v>
      </c>
      <c r="T121" s="39">
        <f t="shared" si="15"/>
        <v>0</v>
      </c>
      <c r="U121" s="39">
        <f t="shared" si="16"/>
        <v>0</v>
      </c>
      <c r="V121" s="39">
        <f t="shared" si="17"/>
        <v>0</v>
      </c>
      <c r="W121" s="39">
        <f t="shared" si="18"/>
        <v>0</v>
      </c>
      <c r="X121" s="39">
        <f t="shared" si="19"/>
        <v>0</v>
      </c>
      <c r="Y121" s="39">
        <f t="shared" si="20"/>
        <v>36</v>
      </c>
      <c r="Z121" s="50">
        <f t="shared" si="21"/>
        <v>0</v>
      </c>
      <c r="AA121" s="32">
        <f t="shared" si="22"/>
        <v>2</v>
      </c>
      <c r="AB121" s="45">
        <f t="shared" si="23"/>
        <v>8</v>
      </c>
      <c r="AC121" s="31"/>
    </row>
    <row r="122" spans="1:29" ht="13.5" customHeight="1">
      <c r="A122" s="47" t="e">
        <f>'Conveyor List'!#REF!</f>
        <v>#REF!</v>
      </c>
      <c r="B122" s="40">
        <f>IF(AND(Rework!$K123="",Rework!$L123=""),0,MAX(MAX(LEFT(Rework!$K123,IF(ISERROR(FIND("/",Rework!$K123))=TRUE,LEN(Rework!$K123),FIND("/",Rework!$K123)-2)),TRIM(RIGHT(Rework!$K123,LEN(Rework!$K123)-IF(ISERROR(FIND("/",Rework!$K123))=TRUE,0,FIND("/",Rework!$K123))))),MAX(LEFT(Rework!$L123,IF(ISERROR(FIND("/",Rework!$L123))=TRUE,LEN(Rework!$L123),FIND("/",Rework!$L123)-2)),TRIM(RIGHT(Rework!$L123,LEN(Rework!$L123)-IF(ISERROR(FIND("/",Rework!$L123))=TRUE,0,FIND("/",Rework!$L123)))))))</f>
        <v>0</v>
      </c>
      <c r="C122" s="41">
        <f>IF(AND(Rework!$F123="",Rework!$G123=""),0,Rework!$F123+Rework!$G123/12)</f>
        <v>0</v>
      </c>
      <c r="D122" s="41">
        <f>IF(AND(Rework!F123="",Rework!G123=""),0,IF(ISERROR(FIND("Slave",Rework!C123)) =FALSE,Rework!F124+Rework!G124/12,0))</f>
        <v>0</v>
      </c>
      <c r="E122" s="42">
        <f>IF(Rework!$E123="",0,Rework!$E123)</f>
        <v>0</v>
      </c>
      <c r="F122" s="43">
        <f>IF(Rework!$H123="",0,MIN(LEFT(Rework!$H123,IF(ISERROR(FIND("/",Rework!$H123))=TRUE,LEN(Rework!$H123),FIND("/",Rework!$H123)-3)),IF(ISERROR(FIND("/",Rework!$H123))=TRUE,Rework!$H123,TRIM(LEFT(RIGHT(Rework!$H123, LEN(Rework!$H123)-FIND("/",Rework!$H123)),LEN(RIGHT(Rework!$H123, LEN(Rework!$H123)-FIND("/",Rework!$H123)))-1)))))</f>
        <v>0</v>
      </c>
      <c r="G122" s="43">
        <f>IF(Rework!$I123="",0,MAX(LEFT(Rework!$I123,IF(ISERROR(FIND("/",Rework!$I123))=TRUE,LEN(Rework!$I123),FIND("/",Rework!$I123)-3)),IF(ISERROR(FIND("/",Rework!$I123))=TRUE,Rework!$I123,TRIM(LEFT(RIGHT(Rework!$I123, LEN(Rework!$I123)-FIND("/",Rework!$I123)),LEN(RIGHT(Rework!$I123, LEN(Rework!$I123)-FIND("/",Rework!$I123)))-1)))))</f>
        <v>0</v>
      </c>
      <c r="H122" s="41">
        <f>IF(Rework!W123&gt;0,IF(Rework!W123&gt;1,2,1),0)</f>
        <v>0</v>
      </c>
      <c r="I122" s="43">
        <f>IF(Rework!X123="",IF(Rework!$E123=61.5,2400,1800),Rework!X123)</f>
        <v>1800</v>
      </c>
      <c r="J122" s="41">
        <v>30</v>
      </c>
      <c r="K122" s="44">
        <f>IF(ISERROR(FIND("Belt",Rework!C123))=FALSE,0.3,IF(ISERROR(FIND("Roller",Rework!C123))=FALSE,0.05,0.25))</f>
        <v>0.25</v>
      </c>
      <c r="L122" s="44">
        <v>1</v>
      </c>
      <c r="M122" s="44">
        <v>0.95</v>
      </c>
      <c r="N122" s="44">
        <v>0.85</v>
      </c>
      <c r="O122" s="44">
        <f>IF(ISERROR(FIND("M",Rework!$N123))=TRUE,0.95,1)</f>
        <v>0.95</v>
      </c>
      <c r="P122" s="44">
        <v>1</v>
      </c>
      <c r="Q122" s="39">
        <f t="shared" si="12"/>
        <v>0</v>
      </c>
      <c r="R122" s="39">
        <f t="shared" si="13"/>
        <v>0</v>
      </c>
      <c r="S122" s="39">
        <f t="shared" si="14"/>
        <v>0</v>
      </c>
      <c r="T122" s="39">
        <f t="shared" si="15"/>
        <v>0</v>
      </c>
      <c r="U122" s="39">
        <f t="shared" si="16"/>
        <v>0</v>
      </c>
      <c r="V122" s="39">
        <f t="shared" si="17"/>
        <v>0</v>
      </c>
      <c r="W122" s="39">
        <f t="shared" si="18"/>
        <v>0</v>
      </c>
      <c r="X122" s="39">
        <f t="shared" si="19"/>
        <v>0</v>
      </c>
      <c r="Y122" s="39">
        <f t="shared" si="20"/>
        <v>36</v>
      </c>
      <c r="Z122" s="50">
        <f t="shared" si="21"/>
        <v>0</v>
      </c>
      <c r="AA122" s="32">
        <f t="shared" si="22"/>
        <v>2</v>
      </c>
      <c r="AB122" s="45">
        <f t="shared" si="23"/>
        <v>8</v>
      </c>
      <c r="AC122" s="31"/>
    </row>
    <row r="123" spans="1:29" ht="13.5" customHeight="1">
      <c r="A123" s="47" t="e">
        <f>'Conveyor List'!#REF!</f>
        <v>#REF!</v>
      </c>
      <c r="B123" s="40">
        <f>IF(AND(Rework!$K124="",Rework!$L124=""),0,MAX(MAX(LEFT(Rework!$K124,IF(ISERROR(FIND("/",Rework!$K124))=TRUE,LEN(Rework!$K124),FIND("/",Rework!$K124)-2)),TRIM(RIGHT(Rework!$K124,LEN(Rework!$K124)-IF(ISERROR(FIND("/",Rework!$K124))=TRUE,0,FIND("/",Rework!$K124))))),MAX(LEFT(Rework!$L124,IF(ISERROR(FIND("/",Rework!$L124))=TRUE,LEN(Rework!$L124),FIND("/",Rework!$L124)-2)),TRIM(RIGHT(Rework!$L124,LEN(Rework!$L124)-IF(ISERROR(FIND("/",Rework!$L124))=TRUE,0,FIND("/",Rework!$L124)))))))</f>
        <v>0</v>
      </c>
      <c r="C123" s="41">
        <f>IF(AND(Rework!$F124="",Rework!$G124=""),0,Rework!$F124+Rework!$G124/12)</f>
        <v>0</v>
      </c>
      <c r="D123" s="41">
        <f>IF(AND(Rework!F124="",Rework!G124=""),0,IF(ISERROR(FIND("Slave",Rework!C124)) =FALSE,Rework!F125+Rework!G125/12,0))</f>
        <v>0</v>
      </c>
      <c r="E123" s="42">
        <f>IF(Rework!$E124="",0,Rework!$E124)</f>
        <v>0</v>
      </c>
      <c r="F123" s="43">
        <f>IF(Rework!$H124="",0,MIN(LEFT(Rework!$H124,IF(ISERROR(FIND("/",Rework!$H124))=TRUE,LEN(Rework!$H124),FIND("/",Rework!$H124)-3)),IF(ISERROR(FIND("/",Rework!$H124))=TRUE,Rework!$H124,TRIM(LEFT(RIGHT(Rework!$H124, LEN(Rework!$H124)-FIND("/",Rework!$H124)),LEN(RIGHT(Rework!$H124, LEN(Rework!$H124)-FIND("/",Rework!$H124)))-1)))))</f>
        <v>0</v>
      </c>
      <c r="G123" s="43">
        <f>IF(Rework!$I124="",0,MAX(LEFT(Rework!$I124,IF(ISERROR(FIND("/",Rework!$I124))=TRUE,LEN(Rework!$I124),FIND("/",Rework!$I124)-3)),IF(ISERROR(FIND("/",Rework!$I124))=TRUE,Rework!$I124,TRIM(LEFT(RIGHT(Rework!$I124, LEN(Rework!$I124)-FIND("/",Rework!$I124)),LEN(RIGHT(Rework!$I124, LEN(Rework!$I124)-FIND("/",Rework!$I124)))-1)))))</f>
        <v>0</v>
      </c>
      <c r="H123" s="41">
        <f>IF(Rework!W124&gt;0,IF(Rework!W124&gt;1,2,1),0)</f>
        <v>0</v>
      </c>
      <c r="I123" s="43">
        <f>IF(Rework!X124="",IF(Rework!$E124=61.5,2400,1800),Rework!X124)</f>
        <v>1800</v>
      </c>
      <c r="J123" s="41">
        <v>30</v>
      </c>
      <c r="K123" s="44">
        <f>IF(ISERROR(FIND("Belt",Rework!C124))=FALSE,0.3,IF(ISERROR(FIND("Roller",Rework!C124))=FALSE,0.05,0.25))</f>
        <v>0.25</v>
      </c>
      <c r="L123" s="44">
        <v>1</v>
      </c>
      <c r="M123" s="44">
        <v>0.95</v>
      </c>
      <c r="N123" s="44">
        <v>0.85</v>
      </c>
      <c r="O123" s="44">
        <f>IF(ISERROR(FIND("M",Rework!$N124))=TRUE,0.95,1)</f>
        <v>0.95</v>
      </c>
      <c r="P123" s="44">
        <v>1</v>
      </c>
      <c r="Q123" s="39">
        <f t="shared" si="12"/>
        <v>0</v>
      </c>
      <c r="R123" s="39">
        <f t="shared" si="13"/>
        <v>0</v>
      </c>
      <c r="S123" s="39">
        <f t="shared" si="14"/>
        <v>0</v>
      </c>
      <c r="T123" s="39">
        <f t="shared" si="15"/>
        <v>0</v>
      </c>
      <c r="U123" s="39">
        <f t="shared" si="16"/>
        <v>0</v>
      </c>
      <c r="V123" s="39">
        <f t="shared" si="17"/>
        <v>0</v>
      </c>
      <c r="W123" s="39">
        <f t="shared" si="18"/>
        <v>0</v>
      </c>
      <c r="X123" s="39">
        <f t="shared" si="19"/>
        <v>0</v>
      </c>
      <c r="Y123" s="39">
        <f t="shared" si="20"/>
        <v>36</v>
      </c>
      <c r="Z123" s="50">
        <f t="shared" si="21"/>
        <v>0</v>
      </c>
      <c r="AA123" s="32">
        <f t="shared" si="22"/>
        <v>2</v>
      </c>
      <c r="AB123" s="45">
        <f t="shared" si="23"/>
        <v>8</v>
      </c>
      <c r="AC123" s="31"/>
    </row>
    <row r="124" spans="1:29" ht="13.5" customHeight="1">
      <c r="A124" s="47" t="e">
        <f>'Conveyor List'!#REF!</f>
        <v>#REF!</v>
      </c>
      <c r="B124" s="40">
        <f>IF(AND(Rework!$K125="",Rework!$L125=""),0,MAX(MAX(LEFT(Rework!$K125,IF(ISERROR(FIND("/",Rework!$K125))=TRUE,LEN(Rework!$K125),FIND("/",Rework!$K125)-2)),TRIM(RIGHT(Rework!$K125,LEN(Rework!$K125)-IF(ISERROR(FIND("/",Rework!$K125))=TRUE,0,FIND("/",Rework!$K125))))),MAX(LEFT(Rework!$L125,IF(ISERROR(FIND("/",Rework!$L125))=TRUE,LEN(Rework!$L125),FIND("/",Rework!$L125)-2)),TRIM(RIGHT(Rework!$L125,LEN(Rework!$L125)-IF(ISERROR(FIND("/",Rework!$L125))=TRUE,0,FIND("/",Rework!$L125)))))))</f>
        <v>0</v>
      </c>
      <c r="C124" s="41">
        <f>IF(AND(Rework!$F125="",Rework!$G125=""),0,Rework!$F125+Rework!$G125/12)</f>
        <v>0</v>
      </c>
      <c r="D124" s="41">
        <f>IF(AND(Rework!F125="",Rework!G125=""),0,IF(ISERROR(FIND("Slave",Rework!C125)) =FALSE,Rework!F126+Rework!G126/12,0))</f>
        <v>0</v>
      </c>
      <c r="E124" s="42">
        <f>IF(Rework!$E125="",0,Rework!$E125)</f>
        <v>0</v>
      </c>
      <c r="F124" s="43">
        <f>IF(Rework!$H125="",0,MIN(LEFT(Rework!$H125,IF(ISERROR(FIND("/",Rework!$H125))=TRUE,LEN(Rework!$H125),FIND("/",Rework!$H125)-3)),IF(ISERROR(FIND("/",Rework!$H125))=TRUE,Rework!$H125,TRIM(LEFT(RIGHT(Rework!$H125, LEN(Rework!$H125)-FIND("/",Rework!$H125)),LEN(RIGHT(Rework!$H125, LEN(Rework!$H125)-FIND("/",Rework!$H125)))-1)))))</f>
        <v>0</v>
      </c>
      <c r="G124" s="43">
        <f>IF(Rework!$I125="",0,MAX(LEFT(Rework!$I125,IF(ISERROR(FIND("/",Rework!$I125))=TRUE,LEN(Rework!$I125),FIND("/",Rework!$I125)-3)),IF(ISERROR(FIND("/",Rework!$I125))=TRUE,Rework!$I125,TRIM(LEFT(RIGHT(Rework!$I125, LEN(Rework!$I125)-FIND("/",Rework!$I125)),LEN(RIGHT(Rework!$I125, LEN(Rework!$I125)-FIND("/",Rework!$I125)))-1)))))</f>
        <v>0</v>
      </c>
      <c r="H124" s="41">
        <f>IF(Rework!W125&gt;0,IF(Rework!W125&gt;1,2,1),0)</f>
        <v>0</v>
      </c>
      <c r="I124" s="43">
        <f>IF(Rework!X125="",IF(Rework!$E125=61.5,2400,1800),Rework!X125)</f>
        <v>1800</v>
      </c>
      <c r="J124" s="41">
        <v>30</v>
      </c>
      <c r="K124" s="44">
        <f>IF(ISERROR(FIND("Belt",Rework!C125))=FALSE,0.3,IF(ISERROR(FIND("Roller",Rework!C125))=FALSE,0.05,0.25))</f>
        <v>0.25</v>
      </c>
      <c r="L124" s="44">
        <v>1</v>
      </c>
      <c r="M124" s="44">
        <v>0.95</v>
      </c>
      <c r="N124" s="44">
        <v>0.85</v>
      </c>
      <c r="O124" s="44">
        <f>IF(ISERROR(FIND("M",Rework!$N125))=TRUE,0.95,1)</f>
        <v>0.95</v>
      </c>
      <c r="P124" s="44">
        <v>1</v>
      </c>
      <c r="Q124" s="39">
        <f t="shared" si="12"/>
        <v>0</v>
      </c>
      <c r="R124" s="39">
        <f t="shared" si="13"/>
        <v>0</v>
      </c>
      <c r="S124" s="39">
        <f t="shared" si="14"/>
        <v>0</v>
      </c>
      <c r="T124" s="39">
        <f t="shared" si="15"/>
        <v>0</v>
      </c>
      <c r="U124" s="39">
        <f t="shared" si="16"/>
        <v>0</v>
      </c>
      <c r="V124" s="39">
        <f t="shared" si="17"/>
        <v>0</v>
      </c>
      <c r="W124" s="39">
        <f t="shared" si="18"/>
        <v>0</v>
      </c>
      <c r="X124" s="39">
        <f t="shared" si="19"/>
        <v>0</v>
      </c>
      <c r="Y124" s="39">
        <f t="shared" si="20"/>
        <v>36</v>
      </c>
      <c r="Z124" s="50">
        <f t="shared" si="21"/>
        <v>0</v>
      </c>
      <c r="AA124" s="32">
        <f t="shared" si="22"/>
        <v>2</v>
      </c>
      <c r="AB124" s="45">
        <f t="shared" si="23"/>
        <v>8</v>
      </c>
      <c r="AC124" s="31"/>
    </row>
    <row r="125" spans="1:29" ht="13.5" customHeight="1">
      <c r="A125" s="47" t="e">
        <f>'Conveyor List'!#REF!</f>
        <v>#REF!</v>
      </c>
      <c r="B125" s="40">
        <f>IF(AND(Rework!$K126="",Rework!$L126=""),0,MAX(MAX(LEFT(Rework!$K126,IF(ISERROR(FIND("/",Rework!$K126))=TRUE,LEN(Rework!$K126),FIND("/",Rework!$K126)-2)),TRIM(RIGHT(Rework!$K126,LEN(Rework!$K126)-IF(ISERROR(FIND("/",Rework!$K126))=TRUE,0,FIND("/",Rework!$K126))))),MAX(LEFT(Rework!$L126,IF(ISERROR(FIND("/",Rework!$L126))=TRUE,LEN(Rework!$L126),FIND("/",Rework!$L126)-2)),TRIM(RIGHT(Rework!$L126,LEN(Rework!$L126)-IF(ISERROR(FIND("/",Rework!$L126))=TRUE,0,FIND("/",Rework!$L126)))))))</f>
        <v>0</v>
      </c>
      <c r="C125" s="41">
        <f>IF(AND(Rework!$F126="",Rework!$G126=""),0,Rework!$F126+Rework!$G126/12)</f>
        <v>0</v>
      </c>
      <c r="D125" s="41">
        <f>IF(AND(Rework!F126="",Rework!G126=""),0,IF(ISERROR(FIND("Slave",Rework!C126)) =FALSE,Rework!F127+Rework!G127/12,0))</f>
        <v>0</v>
      </c>
      <c r="E125" s="42">
        <f>IF(Rework!$E126="",0,Rework!$E126)</f>
        <v>0</v>
      </c>
      <c r="F125" s="43">
        <f>IF(Rework!$H126="",0,MIN(LEFT(Rework!$H126,IF(ISERROR(FIND("/",Rework!$H126))=TRUE,LEN(Rework!$H126),FIND("/",Rework!$H126)-3)),IF(ISERROR(FIND("/",Rework!$H126))=TRUE,Rework!$H126,TRIM(LEFT(RIGHT(Rework!$H126, LEN(Rework!$H126)-FIND("/",Rework!$H126)),LEN(RIGHT(Rework!$H126, LEN(Rework!$H126)-FIND("/",Rework!$H126)))-1)))))</f>
        <v>0</v>
      </c>
      <c r="G125" s="43">
        <f>IF(Rework!$I126="",0,MAX(LEFT(Rework!$I126,IF(ISERROR(FIND("/",Rework!$I126))=TRUE,LEN(Rework!$I126),FIND("/",Rework!$I126)-3)),IF(ISERROR(FIND("/",Rework!$I126))=TRUE,Rework!$I126,TRIM(LEFT(RIGHT(Rework!$I126, LEN(Rework!$I126)-FIND("/",Rework!$I126)),LEN(RIGHT(Rework!$I126, LEN(Rework!$I126)-FIND("/",Rework!$I126)))-1)))))</f>
        <v>0</v>
      </c>
      <c r="H125" s="41">
        <f>IF(Rework!W126&gt;0,IF(Rework!W126&gt;1,2,1),0)</f>
        <v>0</v>
      </c>
      <c r="I125" s="43">
        <f>IF(Rework!X126="",IF(Rework!$E126=61.5,2400,1800),Rework!X126)</f>
        <v>1800</v>
      </c>
      <c r="J125" s="41">
        <v>30</v>
      </c>
      <c r="K125" s="44">
        <f>IF(ISERROR(FIND("Belt",Rework!C126))=FALSE,0.3,IF(ISERROR(FIND("Roller",Rework!C126))=FALSE,0.05,0.25))</f>
        <v>0.25</v>
      </c>
      <c r="L125" s="44">
        <v>1</v>
      </c>
      <c r="M125" s="44">
        <v>0.95</v>
      </c>
      <c r="N125" s="44">
        <v>0.85</v>
      </c>
      <c r="O125" s="44">
        <f>IF(ISERROR(FIND("M",Rework!$N126))=TRUE,0.95,1)</f>
        <v>0.95</v>
      </c>
      <c r="P125" s="44">
        <v>1</v>
      </c>
      <c r="Q125" s="39">
        <f t="shared" si="12"/>
        <v>0</v>
      </c>
      <c r="R125" s="39">
        <f t="shared" si="13"/>
        <v>0</v>
      </c>
      <c r="S125" s="39">
        <f t="shared" si="14"/>
        <v>0</v>
      </c>
      <c r="T125" s="39">
        <f t="shared" si="15"/>
        <v>0</v>
      </c>
      <c r="U125" s="39">
        <f t="shared" si="16"/>
        <v>0</v>
      </c>
      <c r="V125" s="39">
        <f t="shared" si="17"/>
        <v>0</v>
      </c>
      <c r="W125" s="39">
        <f t="shared" si="18"/>
        <v>0</v>
      </c>
      <c r="X125" s="39">
        <f t="shared" si="19"/>
        <v>0</v>
      </c>
      <c r="Y125" s="39">
        <f t="shared" si="20"/>
        <v>36</v>
      </c>
      <c r="Z125" s="50">
        <f t="shared" si="21"/>
        <v>0</v>
      </c>
      <c r="AA125" s="32">
        <f t="shared" si="22"/>
        <v>2</v>
      </c>
      <c r="AB125" s="45">
        <f t="shared" si="23"/>
        <v>8</v>
      </c>
      <c r="AC125" s="31"/>
    </row>
    <row r="126" spans="1:29" ht="13.5" customHeight="1">
      <c r="A126" s="47" t="e">
        <f>'Conveyor List'!#REF!</f>
        <v>#REF!</v>
      </c>
      <c r="B126" s="40">
        <f>IF(AND(Rework!$K127="",Rework!$L127=""),0,MAX(MAX(LEFT(Rework!$K127,IF(ISERROR(FIND("/",Rework!$K127))=TRUE,LEN(Rework!$K127),FIND("/",Rework!$K127)-2)),TRIM(RIGHT(Rework!$K127,LEN(Rework!$K127)-IF(ISERROR(FIND("/",Rework!$K127))=TRUE,0,FIND("/",Rework!$K127))))),MAX(LEFT(Rework!$L127,IF(ISERROR(FIND("/",Rework!$L127))=TRUE,LEN(Rework!$L127),FIND("/",Rework!$L127)-2)),TRIM(RIGHT(Rework!$L127,LEN(Rework!$L127)-IF(ISERROR(FIND("/",Rework!$L127))=TRUE,0,FIND("/",Rework!$L127)))))))</f>
        <v>0</v>
      </c>
      <c r="C126" s="41">
        <f>IF(AND(Rework!$F127="",Rework!$G127=""),0,Rework!$F127+Rework!$G127/12)</f>
        <v>0</v>
      </c>
      <c r="D126" s="41">
        <f>IF(AND(Rework!F127="",Rework!G127=""),0,IF(ISERROR(FIND("Slave",Rework!C127)) =FALSE,Rework!F128+Rework!G128/12,0))</f>
        <v>0</v>
      </c>
      <c r="E126" s="42">
        <f>IF(Rework!$E127="",0,Rework!$E127)</f>
        <v>0</v>
      </c>
      <c r="F126" s="43">
        <f>IF(Rework!$H127="",0,MIN(LEFT(Rework!$H127,IF(ISERROR(FIND("/",Rework!$H127))=TRUE,LEN(Rework!$H127),FIND("/",Rework!$H127)-3)),IF(ISERROR(FIND("/",Rework!$H127))=TRUE,Rework!$H127,TRIM(LEFT(RIGHT(Rework!$H127, LEN(Rework!$H127)-FIND("/",Rework!$H127)),LEN(RIGHT(Rework!$H127, LEN(Rework!$H127)-FIND("/",Rework!$H127)))-1)))))</f>
        <v>0</v>
      </c>
      <c r="G126" s="43">
        <f>IF(Rework!$I127="",0,MAX(LEFT(Rework!$I127,IF(ISERROR(FIND("/",Rework!$I127))=TRUE,LEN(Rework!$I127),FIND("/",Rework!$I127)-3)),IF(ISERROR(FIND("/",Rework!$I127))=TRUE,Rework!$I127,TRIM(LEFT(RIGHT(Rework!$I127, LEN(Rework!$I127)-FIND("/",Rework!$I127)),LEN(RIGHT(Rework!$I127, LEN(Rework!$I127)-FIND("/",Rework!$I127)))-1)))))</f>
        <v>0</v>
      </c>
      <c r="H126" s="41">
        <f>IF(Rework!W127&gt;0,IF(Rework!W127&gt;1,2,1),0)</f>
        <v>0</v>
      </c>
      <c r="I126" s="43">
        <f>IF(Rework!X127="",IF(Rework!$E127=61.5,2400,1800),Rework!X127)</f>
        <v>1800</v>
      </c>
      <c r="J126" s="41">
        <v>30</v>
      </c>
      <c r="K126" s="44">
        <f>IF(ISERROR(FIND("Belt",Rework!C127))=FALSE,0.3,IF(ISERROR(FIND("Roller",Rework!C127))=FALSE,0.05,0.25))</f>
        <v>0.25</v>
      </c>
      <c r="L126" s="44">
        <v>1</v>
      </c>
      <c r="M126" s="44">
        <v>0.95</v>
      </c>
      <c r="N126" s="44">
        <v>0.85</v>
      </c>
      <c r="O126" s="44">
        <f>IF(ISERROR(FIND("M",Rework!$N127))=TRUE,0.95,1)</f>
        <v>0.95</v>
      </c>
      <c r="P126" s="44">
        <v>1</v>
      </c>
      <c r="Q126" s="39">
        <f t="shared" si="12"/>
        <v>0</v>
      </c>
      <c r="R126" s="39">
        <f t="shared" si="13"/>
        <v>0</v>
      </c>
      <c r="S126" s="39">
        <f t="shared" si="14"/>
        <v>0</v>
      </c>
      <c r="T126" s="39">
        <f t="shared" si="15"/>
        <v>0</v>
      </c>
      <c r="U126" s="39">
        <f t="shared" si="16"/>
        <v>0</v>
      </c>
      <c r="V126" s="39">
        <f t="shared" si="17"/>
        <v>0</v>
      </c>
      <c r="W126" s="39">
        <f t="shared" si="18"/>
        <v>0</v>
      </c>
      <c r="X126" s="39">
        <f t="shared" si="19"/>
        <v>0</v>
      </c>
      <c r="Y126" s="39">
        <f t="shared" si="20"/>
        <v>36</v>
      </c>
      <c r="Z126" s="50">
        <f t="shared" si="21"/>
        <v>0</v>
      </c>
      <c r="AA126" s="32">
        <f t="shared" si="22"/>
        <v>2</v>
      </c>
      <c r="AB126" s="45">
        <f t="shared" si="23"/>
        <v>8</v>
      </c>
      <c r="AC126" s="31"/>
    </row>
    <row r="127" spans="1:29" ht="13.5" customHeight="1">
      <c r="A127" s="47" t="e">
        <f>'Conveyor List'!#REF!</f>
        <v>#REF!</v>
      </c>
      <c r="B127" s="40">
        <f>IF(AND(Rework!$K128="",Rework!$L128=""),0,MAX(MAX(LEFT(Rework!$K128,IF(ISERROR(FIND("/",Rework!$K128))=TRUE,LEN(Rework!$K128),FIND("/",Rework!$K128)-2)),TRIM(RIGHT(Rework!$K128,LEN(Rework!$K128)-IF(ISERROR(FIND("/",Rework!$K128))=TRUE,0,FIND("/",Rework!$K128))))),MAX(LEFT(Rework!$L128,IF(ISERROR(FIND("/",Rework!$L128))=TRUE,LEN(Rework!$L128),FIND("/",Rework!$L128)-2)),TRIM(RIGHT(Rework!$L128,LEN(Rework!$L128)-IF(ISERROR(FIND("/",Rework!$L128))=TRUE,0,FIND("/",Rework!$L128)))))))</f>
        <v>0</v>
      </c>
      <c r="C127" s="41">
        <f>IF(AND(Rework!$F128="",Rework!$G128=""),0,Rework!$F128+Rework!$G128/12)</f>
        <v>0</v>
      </c>
      <c r="D127" s="41">
        <f>IF(AND(Rework!F128="",Rework!G128=""),0,IF(ISERROR(FIND("Slave",Rework!C128)) =FALSE,Rework!F129+Rework!G129/12,0))</f>
        <v>0</v>
      </c>
      <c r="E127" s="42">
        <f>IF(Rework!$E128="",0,Rework!$E128)</f>
        <v>0</v>
      </c>
      <c r="F127" s="43">
        <f>IF(Rework!$H128="",0,MIN(LEFT(Rework!$H128,IF(ISERROR(FIND("/",Rework!$H128))=TRUE,LEN(Rework!$H128),FIND("/",Rework!$H128)-3)),IF(ISERROR(FIND("/",Rework!$H128))=TRUE,Rework!$H128,TRIM(LEFT(RIGHT(Rework!$H128, LEN(Rework!$H128)-FIND("/",Rework!$H128)),LEN(RIGHT(Rework!$H128, LEN(Rework!$H128)-FIND("/",Rework!$H128)))-1)))))</f>
        <v>0</v>
      </c>
      <c r="G127" s="43">
        <f>IF(Rework!$I128="",0,MAX(LEFT(Rework!$I128,IF(ISERROR(FIND("/",Rework!$I128))=TRUE,LEN(Rework!$I128),FIND("/",Rework!$I128)-3)),IF(ISERROR(FIND("/",Rework!$I128))=TRUE,Rework!$I128,TRIM(LEFT(RIGHT(Rework!$I128, LEN(Rework!$I128)-FIND("/",Rework!$I128)),LEN(RIGHT(Rework!$I128, LEN(Rework!$I128)-FIND("/",Rework!$I128)))-1)))))</f>
        <v>0</v>
      </c>
      <c r="H127" s="41">
        <f>IF(Rework!W128&gt;0,IF(Rework!W128&gt;1,2,1),0)</f>
        <v>0</v>
      </c>
      <c r="I127" s="43">
        <f>IF(Rework!X128="",IF(Rework!$E128=61.5,2400,1800),Rework!X128)</f>
        <v>1800</v>
      </c>
      <c r="J127" s="41">
        <v>30</v>
      </c>
      <c r="K127" s="44">
        <f>IF(ISERROR(FIND("Belt",Rework!C128))=FALSE,0.3,IF(ISERROR(FIND("Roller",Rework!C128))=FALSE,0.05,0.25))</f>
        <v>0.25</v>
      </c>
      <c r="L127" s="44">
        <v>1</v>
      </c>
      <c r="M127" s="44">
        <v>0.95</v>
      </c>
      <c r="N127" s="44">
        <v>0.85</v>
      </c>
      <c r="O127" s="44">
        <f>IF(ISERROR(FIND("M",Rework!$N128))=TRUE,0.95,1)</f>
        <v>0.95</v>
      </c>
      <c r="P127" s="44">
        <v>1</v>
      </c>
      <c r="Q127" s="39">
        <f t="shared" si="12"/>
        <v>0</v>
      </c>
      <c r="R127" s="39">
        <f t="shared" si="13"/>
        <v>0</v>
      </c>
      <c r="S127" s="39">
        <f t="shared" si="14"/>
        <v>0</v>
      </c>
      <c r="T127" s="39">
        <f t="shared" si="15"/>
        <v>0</v>
      </c>
      <c r="U127" s="39">
        <f t="shared" si="16"/>
        <v>0</v>
      </c>
      <c r="V127" s="39">
        <f t="shared" si="17"/>
        <v>0</v>
      </c>
      <c r="W127" s="39">
        <f t="shared" si="18"/>
        <v>0</v>
      </c>
      <c r="X127" s="39">
        <f t="shared" si="19"/>
        <v>0</v>
      </c>
      <c r="Y127" s="39">
        <f t="shared" si="20"/>
        <v>36</v>
      </c>
      <c r="Z127" s="50">
        <f t="shared" si="21"/>
        <v>0</v>
      </c>
      <c r="AA127" s="32">
        <f t="shared" si="22"/>
        <v>2</v>
      </c>
      <c r="AB127" s="45">
        <f t="shared" si="23"/>
        <v>8</v>
      </c>
      <c r="AC127" s="31"/>
    </row>
    <row r="128" spans="1:29" ht="13.5" customHeight="1">
      <c r="A128" s="47" t="e">
        <f>'Conveyor List'!#REF!</f>
        <v>#REF!</v>
      </c>
      <c r="B128" s="40">
        <f>IF(AND(Rework!$K129="",Rework!$L129=""),0,MAX(MAX(LEFT(Rework!$K129,IF(ISERROR(FIND("/",Rework!$K129))=TRUE,LEN(Rework!$K129),FIND("/",Rework!$K129)-2)),TRIM(RIGHT(Rework!$K129,LEN(Rework!$K129)-IF(ISERROR(FIND("/",Rework!$K129))=TRUE,0,FIND("/",Rework!$K129))))),MAX(LEFT(Rework!$L129,IF(ISERROR(FIND("/",Rework!$L129))=TRUE,LEN(Rework!$L129),FIND("/",Rework!$L129)-2)),TRIM(RIGHT(Rework!$L129,LEN(Rework!$L129)-IF(ISERROR(FIND("/",Rework!$L129))=TRUE,0,FIND("/",Rework!$L129)))))))</f>
        <v>0</v>
      </c>
      <c r="C128" s="41">
        <f>IF(AND(Rework!$F129="",Rework!$G129=""),0,Rework!$F129+Rework!$G129/12)</f>
        <v>0</v>
      </c>
      <c r="D128" s="41">
        <f>IF(AND(Rework!F129="",Rework!G129=""),0,IF(ISERROR(FIND("Slave",Rework!C129)) =FALSE,Rework!F130+Rework!G130/12,0))</f>
        <v>0</v>
      </c>
      <c r="E128" s="42">
        <f>IF(Rework!$E129="",0,Rework!$E129)</f>
        <v>0</v>
      </c>
      <c r="F128" s="43">
        <f>IF(Rework!$H129="",0,MIN(LEFT(Rework!$H129,IF(ISERROR(FIND("/",Rework!$H129))=TRUE,LEN(Rework!$H129),FIND("/",Rework!$H129)-3)),IF(ISERROR(FIND("/",Rework!$H129))=TRUE,Rework!$H129,TRIM(LEFT(RIGHT(Rework!$H129, LEN(Rework!$H129)-FIND("/",Rework!$H129)),LEN(RIGHT(Rework!$H129, LEN(Rework!$H129)-FIND("/",Rework!$H129)))-1)))))</f>
        <v>0</v>
      </c>
      <c r="G128" s="43">
        <f>IF(Rework!$I129="",0,MAX(LEFT(Rework!$I129,IF(ISERROR(FIND("/",Rework!$I129))=TRUE,LEN(Rework!$I129),FIND("/",Rework!$I129)-3)),IF(ISERROR(FIND("/",Rework!$I129))=TRUE,Rework!$I129,TRIM(LEFT(RIGHT(Rework!$I129, LEN(Rework!$I129)-FIND("/",Rework!$I129)),LEN(RIGHT(Rework!$I129, LEN(Rework!$I129)-FIND("/",Rework!$I129)))-1)))))</f>
        <v>0</v>
      </c>
      <c r="H128" s="41">
        <f>IF(Rework!W129&gt;0,IF(Rework!W129&gt;1,2,1),0)</f>
        <v>0</v>
      </c>
      <c r="I128" s="43">
        <f>IF(Rework!X129="",IF(Rework!$E129=61.5,2400,1800),Rework!X129)</f>
        <v>1800</v>
      </c>
      <c r="J128" s="41">
        <v>30</v>
      </c>
      <c r="K128" s="44">
        <f>IF(ISERROR(FIND("Belt",Rework!C129))=FALSE,0.3,IF(ISERROR(FIND("Roller",Rework!C129))=FALSE,0.05,0.25))</f>
        <v>0.25</v>
      </c>
      <c r="L128" s="44">
        <v>1</v>
      </c>
      <c r="M128" s="44">
        <v>0.95</v>
      </c>
      <c r="N128" s="44">
        <v>0.85</v>
      </c>
      <c r="O128" s="44">
        <f>IF(ISERROR(FIND("M",Rework!$N129))=TRUE,0.95,1)</f>
        <v>0.95</v>
      </c>
      <c r="P128" s="44">
        <v>1</v>
      </c>
      <c r="Q128" s="39">
        <f t="shared" si="12"/>
        <v>0</v>
      </c>
      <c r="R128" s="39">
        <f t="shared" si="13"/>
        <v>0</v>
      </c>
      <c r="S128" s="39">
        <f t="shared" si="14"/>
        <v>0</v>
      </c>
      <c r="T128" s="39">
        <f t="shared" si="15"/>
        <v>0</v>
      </c>
      <c r="U128" s="39">
        <f t="shared" si="16"/>
        <v>0</v>
      </c>
      <c r="V128" s="39">
        <f t="shared" si="17"/>
        <v>0</v>
      </c>
      <c r="W128" s="39">
        <f t="shared" si="18"/>
        <v>0</v>
      </c>
      <c r="X128" s="39">
        <f t="shared" si="19"/>
        <v>0</v>
      </c>
      <c r="Y128" s="39">
        <f t="shared" si="20"/>
        <v>36</v>
      </c>
      <c r="Z128" s="50">
        <f t="shared" si="21"/>
        <v>0</v>
      </c>
      <c r="AA128" s="32">
        <f t="shared" si="22"/>
        <v>2</v>
      </c>
      <c r="AB128" s="45">
        <f t="shared" si="23"/>
        <v>8</v>
      </c>
      <c r="AC128" s="31"/>
    </row>
    <row r="129" spans="1:29" ht="13.5" customHeight="1">
      <c r="A129" s="47" t="e">
        <f>'Conveyor List'!#REF!</f>
        <v>#REF!</v>
      </c>
      <c r="B129" s="40">
        <f>IF(AND(Rework!$K130="",Rework!$L130=""),0,MAX(MAX(LEFT(Rework!$K130,IF(ISERROR(FIND("/",Rework!$K130))=TRUE,LEN(Rework!$K130),FIND("/",Rework!$K130)-2)),TRIM(RIGHT(Rework!$K130,LEN(Rework!$K130)-IF(ISERROR(FIND("/",Rework!$K130))=TRUE,0,FIND("/",Rework!$K130))))),MAX(LEFT(Rework!$L130,IF(ISERROR(FIND("/",Rework!$L130))=TRUE,LEN(Rework!$L130),FIND("/",Rework!$L130)-2)),TRIM(RIGHT(Rework!$L130,LEN(Rework!$L130)-IF(ISERROR(FIND("/",Rework!$L130))=TRUE,0,FIND("/",Rework!$L130)))))))</f>
        <v>0</v>
      </c>
      <c r="C129" s="41">
        <f>IF(AND(Rework!$F130="",Rework!$G130=""),0,Rework!$F130+Rework!$G130/12)</f>
        <v>0</v>
      </c>
      <c r="D129" s="41">
        <f>IF(AND(Rework!F130="",Rework!G130=""),0,IF(ISERROR(FIND("Slave",Rework!C130)) =FALSE,Rework!F131+Rework!G131/12,0))</f>
        <v>0</v>
      </c>
      <c r="E129" s="42">
        <f>IF(Rework!$E130="",0,Rework!$E130)</f>
        <v>0</v>
      </c>
      <c r="F129" s="43">
        <f>IF(Rework!$H130="",0,MIN(LEFT(Rework!$H130,IF(ISERROR(FIND("/",Rework!$H130))=TRUE,LEN(Rework!$H130),FIND("/",Rework!$H130)-3)),IF(ISERROR(FIND("/",Rework!$H130))=TRUE,Rework!$H130,TRIM(LEFT(RIGHT(Rework!$H130, LEN(Rework!$H130)-FIND("/",Rework!$H130)),LEN(RIGHT(Rework!$H130, LEN(Rework!$H130)-FIND("/",Rework!$H130)))-1)))))</f>
        <v>0</v>
      </c>
      <c r="G129" s="43">
        <f>IF(Rework!$I130="",0,MAX(LEFT(Rework!$I130,IF(ISERROR(FIND("/",Rework!$I130))=TRUE,LEN(Rework!$I130),FIND("/",Rework!$I130)-3)),IF(ISERROR(FIND("/",Rework!$I130))=TRUE,Rework!$I130,TRIM(LEFT(RIGHT(Rework!$I130, LEN(Rework!$I130)-FIND("/",Rework!$I130)),LEN(RIGHT(Rework!$I130, LEN(Rework!$I130)-FIND("/",Rework!$I130)))-1)))))</f>
        <v>0</v>
      </c>
      <c r="H129" s="41">
        <f>IF(Rework!W130&gt;0,IF(Rework!W130&gt;1,2,1),0)</f>
        <v>0</v>
      </c>
      <c r="I129" s="43">
        <f>IF(Rework!X130="",IF(Rework!$E130=61.5,2400,1800),Rework!X130)</f>
        <v>1800</v>
      </c>
      <c r="J129" s="41">
        <v>30</v>
      </c>
      <c r="K129" s="44">
        <f>IF(ISERROR(FIND("Belt",Rework!C130))=FALSE,0.3,IF(ISERROR(FIND("Roller",Rework!C130))=FALSE,0.05,0.25))</f>
        <v>0.25</v>
      </c>
      <c r="L129" s="44">
        <v>1</v>
      </c>
      <c r="M129" s="44">
        <v>0.95</v>
      </c>
      <c r="N129" s="44">
        <v>0.85</v>
      </c>
      <c r="O129" s="44">
        <f>IF(ISERROR(FIND("M",Rework!$N130))=TRUE,0.95,1)</f>
        <v>0.95</v>
      </c>
      <c r="P129" s="44">
        <v>1</v>
      </c>
      <c r="Q129" s="39">
        <f t="shared" si="12"/>
        <v>0</v>
      </c>
      <c r="R129" s="39">
        <f t="shared" si="13"/>
        <v>0</v>
      </c>
      <c r="S129" s="39">
        <f t="shared" si="14"/>
        <v>0</v>
      </c>
      <c r="T129" s="39">
        <f t="shared" si="15"/>
        <v>0</v>
      </c>
      <c r="U129" s="39">
        <f t="shared" si="16"/>
        <v>0</v>
      </c>
      <c r="V129" s="39">
        <f t="shared" si="17"/>
        <v>0</v>
      </c>
      <c r="W129" s="39">
        <f t="shared" si="18"/>
        <v>0</v>
      </c>
      <c r="X129" s="39">
        <f t="shared" si="19"/>
        <v>0</v>
      </c>
      <c r="Y129" s="39">
        <f t="shared" si="20"/>
        <v>36</v>
      </c>
      <c r="Z129" s="50">
        <f t="shared" si="21"/>
        <v>0</v>
      </c>
      <c r="AA129" s="32">
        <f t="shared" si="22"/>
        <v>2</v>
      </c>
      <c r="AB129" s="45">
        <f t="shared" si="23"/>
        <v>8</v>
      </c>
      <c r="AC129" s="31"/>
    </row>
    <row r="130" spans="1:29" ht="13.5" customHeight="1">
      <c r="A130" s="47" t="e">
        <f>'Conveyor List'!#REF!</f>
        <v>#REF!</v>
      </c>
      <c r="B130" s="40">
        <f>IF(AND(Rework!$K131="",Rework!$L131=""),0,MAX(MAX(LEFT(Rework!$K131,IF(ISERROR(FIND("/",Rework!$K131))=TRUE,LEN(Rework!$K131),FIND("/",Rework!$K131)-2)),TRIM(RIGHT(Rework!$K131,LEN(Rework!$K131)-IF(ISERROR(FIND("/",Rework!$K131))=TRUE,0,FIND("/",Rework!$K131))))),MAX(LEFT(Rework!$L131,IF(ISERROR(FIND("/",Rework!$L131))=TRUE,LEN(Rework!$L131),FIND("/",Rework!$L131)-2)),TRIM(RIGHT(Rework!$L131,LEN(Rework!$L131)-IF(ISERROR(FIND("/",Rework!$L131))=TRUE,0,FIND("/",Rework!$L131)))))))</f>
        <v>0</v>
      </c>
      <c r="C130" s="41">
        <f>IF(AND(Rework!$F131="",Rework!$G131=""),0,Rework!$F131+Rework!$G131/12)</f>
        <v>0</v>
      </c>
      <c r="D130" s="41">
        <f>IF(AND(Rework!F131="",Rework!G131=""),0,IF(ISERROR(FIND("Slave",Rework!C131)) =FALSE,Rework!F132+Rework!G132/12,0))</f>
        <v>0</v>
      </c>
      <c r="E130" s="42">
        <f>IF(Rework!$E131="",0,Rework!$E131)</f>
        <v>0</v>
      </c>
      <c r="F130" s="43">
        <f>IF(Rework!$H131="",0,MIN(LEFT(Rework!$H131,IF(ISERROR(FIND("/",Rework!$H131))=TRUE,LEN(Rework!$H131),FIND("/",Rework!$H131)-3)),IF(ISERROR(FIND("/",Rework!$H131))=TRUE,Rework!$H131,TRIM(LEFT(RIGHT(Rework!$H131, LEN(Rework!$H131)-FIND("/",Rework!$H131)),LEN(RIGHT(Rework!$H131, LEN(Rework!$H131)-FIND("/",Rework!$H131)))-1)))))</f>
        <v>0</v>
      </c>
      <c r="G130" s="43">
        <f>IF(Rework!$I131="",0,MAX(LEFT(Rework!$I131,IF(ISERROR(FIND("/",Rework!$I131))=TRUE,LEN(Rework!$I131),FIND("/",Rework!$I131)-3)),IF(ISERROR(FIND("/",Rework!$I131))=TRUE,Rework!$I131,TRIM(LEFT(RIGHT(Rework!$I131, LEN(Rework!$I131)-FIND("/",Rework!$I131)),LEN(RIGHT(Rework!$I131, LEN(Rework!$I131)-FIND("/",Rework!$I131)))-1)))))</f>
        <v>0</v>
      </c>
      <c r="H130" s="41">
        <f>IF(Rework!W131&gt;0,IF(Rework!W131&gt;1,2,1),0)</f>
        <v>0</v>
      </c>
      <c r="I130" s="43">
        <f>IF(Rework!X131="",IF(Rework!$E131=61.5,2400,1800),Rework!X131)</f>
        <v>1800</v>
      </c>
      <c r="J130" s="41">
        <v>30</v>
      </c>
      <c r="K130" s="44">
        <f>IF(ISERROR(FIND("Belt",Rework!C131))=FALSE,0.3,IF(ISERROR(FIND("Roller",Rework!C131))=FALSE,0.05,0.25))</f>
        <v>0.25</v>
      </c>
      <c r="L130" s="44">
        <v>1</v>
      </c>
      <c r="M130" s="44">
        <v>0.95</v>
      </c>
      <c r="N130" s="44">
        <v>0.85</v>
      </c>
      <c r="O130" s="44">
        <f>IF(ISERROR(FIND("M",Rework!$N131))=TRUE,0.95,1)</f>
        <v>0.95</v>
      </c>
      <c r="P130" s="44">
        <v>1</v>
      </c>
      <c r="Q130" s="39">
        <f t="shared" si="12"/>
        <v>0</v>
      </c>
      <c r="R130" s="39">
        <f t="shared" si="13"/>
        <v>0</v>
      </c>
      <c r="S130" s="39">
        <f t="shared" si="14"/>
        <v>0</v>
      </c>
      <c r="T130" s="39">
        <f t="shared" si="15"/>
        <v>0</v>
      </c>
      <c r="U130" s="39">
        <f t="shared" si="16"/>
        <v>0</v>
      </c>
      <c r="V130" s="39">
        <f t="shared" si="17"/>
        <v>0</v>
      </c>
      <c r="W130" s="39">
        <f t="shared" si="18"/>
        <v>0</v>
      </c>
      <c r="X130" s="39">
        <f t="shared" si="19"/>
        <v>0</v>
      </c>
      <c r="Y130" s="39">
        <f t="shared" si="20"/>
        <v>36</v>
      </c>
      <c r="Z130" s="50">
        <f t="shared" si="21"/>
        <v>0</v>
      </c>
      <c r="AA130" s="32">
        <f t="shared" si="22"/>
        <v>2</v>
      </c>
      <c r="AB130" s="45">
        <f t="shared" si="23"/>
        <v>8</v>
      </c>
      <c r="AC130" s="31"/>
    </row>
    <row r="131" spans="1:29" ht="13.5" customHeight="1">
      <c r="A131" s="47" t="e">
        <f>'Conveyor List'!#REF!</f>
        <v>#REF!</v>
      </c>
      <c r="B131" s="40">
        <f>IF(AND(Rework!$K132="",Rework!$L132=""),0,MAX(MAX(LEFT(Rework!$K132,IF(ISERROR(FIND("/",Rework!$K132))=TRUE,LEN(Rework!$K132),FIND("/",Rework!$K132)-2)),TRIM(RIGHT(Rework!$K132,LEN(Rework!$K132)-IF(ISERROR(FIND("/",Rework!$K132))=TRUE,0,FIND("/",Rework!$K132))))),MAX(LEFT(Rework!$L132,IF(ISERROR(FIND("/",Rework!$L132))=TRUE,LEN(Rework!$L132),FIND("/",Rework!$L132)-2)),TRIM(RIGHT(Rework!$L132,LEN(Rework!$L132)-IF(ISERROR(FIND("/",Rework!$L132))=TRUE,0,FIND("/",Rework!$L132)))))))</f>
        <v>0</v>
      </c>
      <c r="C131" s="41">
        <f>IF(AND(Rework!$F132="",Rework!$G132=""),0,Rework!$F132+Rework!$G132/12)</f>
        <v>0</v>
      </c>
      <c r="D131" s="41">
        <f>IF(AND(Rework!F132="",Rework!G132=""),0,IF(ISERROR(FIND("Slave",Rework!C132)) =FALSE,Rework!F133+Rework!G133/12,0))</f>
        <v>0</v>
      </c>
      <c r="E131" s="42">
        <f>IF(Rework!$E132="",0,Rework!$E132)</f>
        <v>0</v>
      </c>
      <c r="F131" s="43">
        <f>IF(Rework!$H132="",0,MIN(LEFT(Rework!$H132,IF(ISERROR(FIND("/",Rework!$H132))=TRUE,LEN(Rework!$H132),FIND("/",Rework!$H132)-3)),IF(ISERROR(FIND("/",Rework!$H132))=TRUE,Rework!$H132,TRIM(LEFT(RIGHT(Rework!$H132, LEN(Rework!$H132)-FIND("/",Rework!$H132)),LEN(RIGHT(Rework!$H132, LEN(Rework!$H132)-FIND("/",Rework!$H132)))-1)))))</f>
        <v>0</v>
      </c>
      <c r="G131" s="43">
        <f>IF(Rework!$I132="",0,MAX(LEFT(Rework!$I132,IF(ISERROR(FIND("/",Rework!$I132))=TRUE,LEN(Rework!$I132),FIND("/",Rework!$I132)-3)),IF(ISERROR(FIND("/",Rework!$I132))=TRUE,Rework!$I132,TRIM(LEFT(RIGHT(Rework!$I132, LEN(Rework!$I132)-FIND("/",Rework!$I132)),LEN(RIGHT(Rework!$I132, LEN(Rework!$I132)-FIND("/",Rework!$I132)))-1)))))</f>
        <v>0</v>
      </c>
      <c r="H131" s="41">
        <f>IF(Rework!W132&gt;0,IF(Rework!W132&gt;1,2,1),0)</f>
        <v>0</v>
      </c>
      <c r="I131" s="43">
        <f>IF(Rework!X132="",IF(Rework!$E132=61.5,2400,1800),Rework!X132)</f>
        <v>1800</v>
      </c>
      <c r="J131" s="41">
        <v>30</v>
      </c>
      <c r="K131" s="44">
        <f>IF(ISERROR(FIND("Belt",Rework!C132))=FALSE,0.3,IF(ISERROR(FIND("Roller",Rework!C132))=FALSE,0.05,0.25))</f>
        <v>0.25</v>
      </c>
      <c r="L131" s="44">
        <v>1</v>
      </c>
      <c r="M131" s="44">
        <v>0.95</v>
      </c>
      <c r="N131" s="44">
        <v>0.85</v>
      </c>
      <c r="O131" s="44">
        <f>IF(ISERROR(FIND("M",Rework!$N132))=TRUE,0.95,1)</f>
        <v>0.95</v>
      </c>
      <c r="P131" s="44">
        <v>1</v>
      </c>
      <c r="Q131" s="39">
        <f t="shared" si="12"/>
        <v>0</v>
      </c>
      <c r="R131" s="39">
        <f t="shared" si="13"/>
        <v>0</v>
      </c>
      <c r="S131" s="39">
        <f t="shared" si="14"/>
        <v>0</v>
      </c>
      <c r="T131" s="39">
        <f t="shared" si="15"/>
        <v>0</v>
      </c>
      <c r="U131" s="39">
        <f t="shared" si="16"/>
        <v>0</v>
      </c>
      <c r="V131" s="39">
        <f t="shared" si="17"/>
        <v>0</v>
      </c>
      <c r="W131" s="39">
        <f t="shared" si="18"/>
        <v>0</v>
      </c>
      <c r="X131" s="39">
        <f t="shared" si="19"/>
        <v>0</v>
      </c>
      <c r="Y131" s="39">
        <f t="shared" si="20"/>
        <v>36</v>
      </c>
      <c r="Z131" s="50">
        <f t="shared" si="21"/>
        <v>0</v>
      </c>
      <c r="AA131" s="32">
        <f t="shared" si="22"/>
        <v>2</v>
      </c>
      <c r="AB131" s="45">
        <f t="shared" si="23"/>
        <v>8</v>
      </c>
      <c r="AC131" s="31"/>
    </row>
    <row r="132" spans="1:29" ht="13.5" customHeight="1">
      <c r="A132" s="47" t="e">
        <f>'Conveyor List'!#REF!</f>
        <v>#REF!</v>
      </c>
      <c r="B132" s="40">
        <f>IF(AND(Rework!$K133="",Rework!$L133=""),0,MAX(MAX(LEFT(Rework!$K133,IF(ISERROR(FIND("/",Rework!$K133))=TRUE,LEN(Rework!$K133),FIND("/",Rework!$K133)-2)),TRIM(RIGHT(Rework!$K133,LEN(Rework!$K133)-IF(ISERROR(FIND("/",Rework!$K133))=TRUE,0,FIND("/",Rework!$K133))))),MAX(LEFT(Rework!$L133,IF(ISERROR(FIND("/",Rework!$L133))=TRUE,LEN(Rework!$L133),FIND("/",Rework!$L133)-2)),TRIM(RIGHT(Rework!$L133,LEN(Rework!$L133)-IF(ISERROR(FIND("/",Rework!$L133))=TRUE,0,FIND("/",Rework!$L133)))))))</f>
        <v>0</v>
      </c>
      <c r="C132" s="41">
        <f>IF(AND(Rework!$F133="",Rework!$G133=""),0,Rework!$F133+Rework!$G133/12)</f>
        <v>0</v>
      </c>
      <c r="D132" s="41">
        <f>IF(AND(Rework!F133="",Rework!G133=""),0,IF(ISERROR(FIND("Slave",Rework!C133)) =FALSE,Rework!F134+Rework!G134/12,0))</f>
        <v>0</v>
      </c>
      <c r="E132" s="42">
        <f>IF(Rework!$E133="",0,Rework!$E133)</f>
        <v>0</v>
      </c>
      <c r="F132" s="43">
        <f>IF(Rework!$H133="",0,MIN(LEFT(Rework!$H133,IF(ISERROR(FIND("/",Rework!$H133))=TRUE,LEN(Rework!$H133),FIND("/",Rework!$H133)-3)),IF(ISERROR(FIND("/",Rework!$H133))=TRUE,Rework!$H133,TRIM(LEFT(RIGHT(Rework!$H133, LEN(Rework!$H133)-FIND("/",Rework!$H133)),LEN(RIGHT(Rework!$H133, LEN(Rework!$H133)-FIND("/",Rework!$H133)))-1)))))</f>
        <v>0</v>
      </c>
      <c r="G132" s="43">
        <f>IF(Rework!$I133="",0,MAX(LEFT(Rework!$I133,IF(ISERROR(FIND("/",Rework!$I133))=TRUE,LEN(Rework!$I133),FIND("/",Rework!$I133)-3)),IF(ISERROR(FIND("/",Rework!$I133))=TRUE,Rework!$I133,TRIM(LEFT(RIGHT(Rework!$I133, LEN(Rework!$I133)-FIND("/",Rework!$I133)),LEN(RIGHT(Rework!$I133, LEN(Rework!$I133)-FIND("/",Rework!$I133)))-1)))))</f>
        <v>0</v>
      </c>
      <c r="H132" s="41">
        <f>IF(Rework!W133&gt;0,IF(Rework!W133&gt;1,2,1),0)</f>
        <v>0</v>
      </c>
      <c r="I132" s="43">
        <f>IF(Rework!X133="",IF(Rework!$E133=61.5,2400,1800),Rework!X133)</f>
        <v>1800</v>
      </c>
      <c r="J132" s="41">
        <v>30</v>
      </c>
      <c r="K132" s="44">
        <f>IF(ISERROR(FIND("Belt",Rework!C133))=FALSE,0.3,IF(ISERROR(FIND("Roller",Rework!C133))=FALSE,0.05,0.25))</f>
        <v>0.25</v>
      </c>
      <c r="L132" s="44">
        <v>1</v>
      </c>
      <c r="M132" s="44">
        <v>0.95</v>
      </c>
      <c r="N132" s="44">
        <v>0.85</v>
      </c>
      <c r="O132" s="44">
        <f>IF(ISERROR(FIND("M",Rework!$N133))=TRUE,0.95,1)</f>
        <v>0.95</v>
      </c>
      <c r="P132" s="44">
        <v>1</v>
      </c>
      <c r="Q132" s="39">
        <f t="shared" si="12"/>
        <v>0</v>
      </c>
      <c r="R132" s="39">
        <f t="shared" si="13"/>
        <v>0</v>
      </c>
      <c r="S132" s="39">
        <f t="shared" si="14"/>
        <v>0</v>
      </c>
      <c r="T132" s="39">
        <f t="shared" si="15"/>
        <v>0</v>
      </c>
      <c r="U132" s="39">
        <f t="shared" si="16"/>
        <v>0</v>
      </c>
      <c r="V132" s="39">
        <f t="shared" si="17"/>
        <v>0</v>
      </c>
      <c r="W132" s="39">
        <f t="shared" si="18"/>
        <v>0</v>
      </c>
      <c r="X132" s="39">
        <f t="shared" si="19"/>
        <v>0</v>
      </c>
      <c r="Y132" s="39">
        <f t="shared" si="20"/>
        <v>36</v>
      </c>
      <c r="Z132" s="50">
        <f t="shared" si="21"/>
        <v>0</v>
      </c>
      <c r="AA132" s="32">
        <f t="shared" si="22"/>
        <v>2</v>
      </c>
      <c r="AB132" s="45">
        <f t="shared" si="23"/>
        <v>8</v>
      </c>
      <c r="AC132" s="31"/>
    </row>
    <row r="133" spans="1:29" ht="13.5" customHeight="1">
      <c r="A133" s="47" t="e">
        <f>'Conveyor List'!#REF!</f>
        <v>#REF!</v>
      </c>
      <c r="B133" s="40">
        <f>IF(AND(Rework!$K134="",Rework!$L134=""),0,MAX(MAX(LEFT(Rework!$K134,IF(ISERROR(FIND("/",Rework!$K134))=TRUE,LEN(Rework!$K134),FIND("/",Rework!$K134)-2)),TRIM(RIGHT(Rework!$K134,LEN(Rework!$K134)-IF(ISERROR(FIND("/",Rework!$K134))=TRUE,0,FIND("/",Rework!$K134))))),MAX(LEFT(Rework!$L134,IF(ISERROR(FIND("/",Rework!$L134))=TRUE,LEN(Rework!$L134),FIND("/",Rework!$L134)-2)),TRIM(RIGHT(Rework!$L134,LEN(Rework!$L134)-IF(ISERROR(FIND("/",Rework!$L134))=TRUE,0,FIND("/",Rework!$L134)))))))</f>
        <v>0</v>
      </c>
      <c r="C133" s="41">
        <f>IF(AND(Rework!$F134="",Rework!$G134=""),0,Rework!$F134+Rework!$G134/12)</f>
        <v>0</v>
      </c>
      <c r="D133" s="41">
        <f>IF(AND(Rework!F134="",Rework!G134=""),0,IF(ISERROR(FIND("Slave",Rework!C134)) =FALSE,Rework!F135+Rework!G135/12,0))</f>
        <v>0</v>
      </c>
      <c r="E133" s="42">
        <f>IF(Rework!$E134="",0,Rework!$E134)</f>
        <v>0</v>
      </c>
      <c r="F133" s="43">
        <f>IF(Rework!$H134="",0,MIN(LEFT(Rework!$H134,IF(ISERROR(FIND("/",Rework!$H134))=TRUE,LEN(Rework!$H134),FIND("/",Rework!$H134)-3)),IF(ISERROR(FIND("/",Rework!$H134))=TRUE,Rework!$H134,TRIM(LEFT(RIGHT(Rework!$H134, LEN(Rework!$H134)-FIND("/",Rework!$H134)),LEN(RIGHT(Rework!$H134, LEN(Rework!$H134)-FIND("/",Rework!$H134)))-1)))))</f>
        <v>0</v>
      </c>
      <c r="G133" s="43">
        <f>IF(Rework!$I134="",0,MAX(LEFT(Rework!$I134,IF(ISERROR(FIND("/",Rework!$I134))=TRUE,LEN(Rework!$I134),FIND("/",Rework!$I134)-3)),IF(ISERROR(FIND("/",Rework!$I134))=TRUE,Rework!$I134,TRIM(LEFT(RIGHT(Rework!$I134, LEN(Rework!$I134)-FIND("/",Rework!$I134)),LEN(RIGHT(Rework!$I134, LEN(Rework!$I134)-FIND("/",Rework!$I134)))-1)))))</f>
        <v>0</v>
      </c>
      <c r="H133" s="41">
        <f>IF(Rework!W134&gt;0,IF(Rework!W134&gt;1,2,1),0)</f>
        <v>0</v>
      </c>
      <c r="I133" s="43">
        <f>IF(Rework!X134="",IF(Rework!$E134=61.5,2400,1800),Rework!X134)</f>
        <v>1800</v>
      </c>
      <c r="J133" s="41">
        <v>30</v>
      </c>
      <c r="K133" s="44">
        <f>IF(ISERROR(FIND("Belt",Rework!C134))=FALSE,0.3,IF(ISERROR(FIND("Roller",Rework!C134))=FALSE,0.05,0.25))</f>
        <v>0.25</v>
      </c>
      <c r="L133" s="44">
        <v>1</v>
      </c>
      <c r="M133" s="44">
        <v>0.95</v>
      </c>
      <c r="N133" s="44">
        <v>0.85</v>
      </c>
      <c r="O133" s="44">
        <f>IF(ISERROR(FIND("M",Rework!$N134))=TRUE,0.95,1)</f>
        <v>0.95</v>
      </c>
      <c r="P133" s="44">
        <v>1</v>
      </c>
      <c r="Q133" s="39">
        <f t="shared" si="12"/>
        <v>0</v>
      </c>
      <c r="R133" s="39">
        <f t="shared" si="13"/>
        <v>0</v>
      </c>
      <c r="S133" s="39">
        <f t="shared" si="14"/>
        <v>0</v>
      </c>
      <c r="T133" s="39">
        <f t="shared" si="15"/>
        <v>0</v>
      </c>
      <c r="U133" s="39">
        <f t="shared" si="16"/>
        <v>0</v>
      </c>
      <c r="V133" s="39">
        <f t="shared" si="17"/>
        <v>0</v>
      </c>
      <c r="W133" s="39">
        <f t="shared" si="18"/>
        <v>0</v>
      </c>
      <c r="X133" s="39">
        <f t="shared" si="19"/>
        <v>0</v>
      </c>
      <c r="Y133" s="39">
        <f t="shared" si="20"/>
        <v>36</v>
      </c>
      <c r="Z133" s="50">
        <f t="shared" si="21"/>
        <v>0</v>
      </c>
      <c r="AA133" s="32">
        <f t="shared" si="22"/>
        <v>2</v>
      </c>
      <c r="AB133" s="45">
        <f t="shared" si="23"/>
        <v>8</v>
      </c>
      <c r="AC133" s="31"/>
    </row>
    <row r="134" spans="1:29" ht="13.5" customHeight="1">
      <c r="A134" s="47" t="e">
        <f>'Conveyor List'!#REF!</f>
        <v>#REF!</v>
      </c>
      <c r="B134" s="40">
        <f>IF(AND(Rework!$K135="",Rework!$L135=""),0,MAX(MAX(LEFT(Rework!$K135,IF(ISERROR(FIND("/",Rework!$K135))=TRUE,LEN(Rework!$K135),FIND("/",Rework!$K135)-2)),TRIM(RIGHT(Rework!$K135,LEN(Rework!$K135)-IF(ISERROR(FIND("/",Rework!$K135))=TRUE,0,FIND("/",Rework!$K135))))),MAX(LEFT(Rework!$L135,IF(ISERROR(FIND("/",Rework!$L135))=TRUE,LEN(Rework!$L135),FIND("/",Rework!$L135)-2)),TRIM(RIGHT(Rework!$L135,LEN(Rework!$L135)-IF(ISERROR(FIND("/",Rework!$L135))=TRUE,0,FIND("/",Rework!$L135)))))))</f>
        <v>0</v>
      </c>
      <c r="C134" s="41">
        <f>IF(AND(Rework!$F135="",Rework!$G135=""),0,Rework!$F135+Rework!$G135/12)</f>
        <v>0</v>
      </c>
      <c r="D134" s="41">
        <f>IF(AND(Rework!F135="",Rework!G135=""),0,IF(ISERROR(FIND("Slave",Rework!C135)) =FALSE,Rework!F136+Rework!G136/12,0))</f>
        <v>0</v>
      </c>
      <c r="E134" s="42">
        <f>IF(Rework!$E135="",0,Rework!$E135)</f>
        <v>0</v>
      </c>
      <c r="F134" s="43">
        <f>IF(Rework!$H135="",0,MIN(LEFT(Rework!$H135,IF(ISERROR(FIND("/",Rework!$H135))=TRUE,LEN(Rework!$H135),FIND("/",Rework!$H135)-3)),IF(ISERROR(FIND("/",Rework!$H135))=TRUE,Rework!$H135,TRIM(LEFT(RIGHT(Rework!$H135, LEN(Rework!$H135)-FIND("/",Rework!$H135)),LEN(RIGHT(Rework!$H135, LEN(Rework!$H135)-FIND("/",Rework!$H135)))-1)))))</f>
        <v>0</v>
      </c>
      <c r="G134" s="43">
        <f>IF(Rework!$I135="",0,MAX(LEFT(Rework!$I135,IF(ISERROR(FIND("/",Rework!$I135))=TRUE,LEN(Rework!$I135),FIND("/",Rework!$I135)-3)),IF(ISERROR(FIND("/",Rework!$I135))=TRUE,Rework!$I135,TRIM(LEFT(RIGHT(Rework!$I135, LEN(Rework!$I135)-FIND("/",Rework!$I135)),LEN(RIGHT(Rework!$I135, LEN(Rework!$I135)-FIND("/",Rework!$I135)))-1)))))</f>
        <v>0</v>
      </c>
      <c r="H134" s="41">
        <f>IF(Rework!W135&gt;0,IF(Rework!W135&gt;1,2,1),0)</f>
        <v>0</v>
      </c>
      <c r="I134" s="43">
        <f>IF(Rework!X135="",IF(Rework!$E135=61.5,2400,1800),Rework!X135)</f>
        <v>1800</v>
      </c>
      <c r="J134" s="41">
        <v>30</v>
      </c>
      <c r="K134" s="44">
        <f>IF(ISERROR(FIND("Belt",Rework!C135))=FALSE,0.3,IF(ISERROR(FIND("Roller",Rework!C135))=FALSE,0.05,0.25))</f>
        <v>0.25</v>
      </c>
      <c r="L134" s="44">
        <v>1</v>
      </c>
      <c r="M134" s="44">
        <v>0.95</v>
      </c>
      <c r="N134" s="44">
        <v>0.85</v>
      </c>
      <c r="O134" s="44">
        <f>IF(ISERROR(FIND("M",Rework!$N135))=TRUE,0.95,1)</f>
        <v>0.95</v>
      </c>
      <c r="P134" s="44">
        <v>1</v>
      </c>
      <c r="Q134" s="39">
        <f t="shared" ref="Q134:Q197" si="24">IF(B134=0,0,(I134*J134)/(60*B134))</f>
        <v>0</v>
      </c>
      <c r="R134" s="39">
        <f t="shared" ref="R134:R197" si="25">IF(E134=0,0,(2*L134*((E134-1)/12)))</f>
        <v>0</v>
      </c>
      <c r="S134" s="39">
        <f t="shared" ref="S134:S197" si="26">IF(B134=0,0,(1.25*B134*K134*C134*(Q134+R134))/(33000*M134*N134*O134))</f>
        <v>0</v>
      </c>
      <c r="T134" s="39">
        <f t="shared" ref="T134:T197" si="27">IF(AND(G134=0,F134=0),0,(1.25*I134*J134*((G134-F134)/12))/(60*33000*M134*N134*O134))</f>
        <v>0</v>
      </c>
      <c r="U134" s="39">
        <f t="shared" ref="U134:U197" si="28">IF(E134=0,0,(1.25*B134*0.05*(Q134+(((E134/12)-1)*L134))*C134)/(60*33000*M134*N134*O134))</f>
        <v>0</v>
      </c>
      <c r="V134" s="39">
        <f t="shared" ref="V134:V197" si="29">IF(H134=0,0,(1.25*B134*K134*(H134*((12*(E134-1))+200)))/(33000*M134*N134*O134))</f>
        <v>0</v>
      </c>
      <c r="W134" s="39">
        <f t="shared" ref="W134:W197" si="30">IF(D134=0,0,(1.25*B134*K134*D134*(Q134+R134))/(33000*M134*N134*O134*O134)+5*(0.01*(500+1.25*((Q134+R134)*K134*D134)))*B134/(33000*M134*N134*O134*O134))</f>
        <v>0</v>
      </c>
      <c r="X134" s="39">
        <f t="shared" ref="X134:X197" si="31">IF(B134=0,0,ROUNDUP(((AA134/B134)*33000*N134),0))</f>
        <v>0</v>
      </c>
      <c r="Y134" s="39">
        <f t="shared" ref="Y134:Y197" si="32">IF(C134="",0,ROUNDUP((((K134*(C134+D134)*(Q134+R134))+(J134+((G134-F134)/12)))/0.85),0))</f>
        <v>36</v>
      </c>
      <c r="Z134" s="50">
        <f t="shared" ref="Z134:Z197" si="33">S134+T134+U134+V134+W134</f>
        <v>0</v>
      </c>
      <c r="AA134" s="32">
        <f t="shared" ref="AA134:AA197" si="34">VLOOKUP(Z134,$AD$3:$AF$13,3,TRUE)</f>
        <v>2</v>
      </c>
      <c r="AB134" s="45">
        <f t="shared" ref="AB134:AB197" si="35">VLOOKUP(X134,$AH$3:$AJ$5,3,TRUE)</f>
        <v>8</v>
      </c>
      <c r="AC134" s="31"/>
    </row>
    <row r="135" spans="1:29" ht="13.5" customHeight="1">
      <c r="A135" s="47" t="e">
        <f>'Conveyor List'!#REF!</f>
        <v>#REF!</v>
      </c>
      <c r="B135" s="40">
        <f>IF(AND(Rework!$K136="",Rework!$L136=""),0,MAX(MAX(LEFT(Rework!$K136,IF(ISERROR(FIND("/",Rework!$K136))=TRUE,LEN(Rework!$K136),FIND("/",Rework!$K136)-2)),TRIM(RIGHT(Rework!$K136,LEN(Rework!$K136)-IF(ISERROR(FIND("/",Rework!$K136))=TRUE,0,FIND("/",Rework!$K136))))),MAX(LEFT(Rework!$L136,IF(ISERROR(FIND("/",Rework!$L136))=TRUE,LEN(Rework!$L136),FIND("/",Rework!$L136)-2)),TRIM(RIGHT(Rework!$L136,LEN(Rework!$L136)-IF(ISERROR(FIND("/",Rework!$L136))=TRUE,0,FIND("/",Rework!$L136)))))))</f>
        <v>0</v>
      </c>
      <c r="C135" s="41">
        <f>IF(AND(Rework!$F136="",Rework!$G136=""),0,Rework!$F136+Rework!$G136/12)</f>
        <v>0</v>
      </c>
      <c r="D135" s="41">
        <f>IF(AND(Rework!F136="",Rework!G136=""),0,IF(ISERROR(FIND("Slave",Rework!C136)) =FALSE,Rework!F137+Rework!G137/12,0))</f>
        <v>0</v>
      </c>
      <c r="E135" s="42">
        <f>IF(Rework!$E136="",0,Rework!$E136)</f>
        <v>0</v>
      </c>
      <c r="F135" s="43">
        <f>IF(Rework!$H136="",0,MIN(LEFT(Rework!$H136,IF(ISERROR(FIND("/",Rework!$H136))=TRUE,LEN(Rework!$H136),FIND("/",Rework!$H136)-3)),IF(ISERROR(FIND("/",Rework!$H136))=TRUE,Rework!$H136,TRIM(LEFT(RIGHT(Rework!$H136, LEN(Rework!$H136)-FIND("/",Rework!$H136)),LEN(RIGHT(Rework!$H136, LEN(Rework!$H136)-FIND("/",Rework!$H136)))-1)))))</f>
        <v>0</v>
      </c>
      <c r="G135" s="43">
        <f>IF(Rework!$I136="",0,MAX(LEFT(Rework!$I136,IF(ISERROR(FIND("/",Rework!$I136))=TRUE,LEN(Rework!$I136),FIND("/",Rework!$I136)-3)),IF(ISERROR(FIND("/",Rework!$I136))=TRUE,Rework!$I136,TRIM(LEFT(RIGHT(Rework!$I136, LEN(Rework!$I136)-FIND("/",Rework!$I136)),LEN(RIGHT(Rework!$I136, LEN(Rework!$I136)-FIND("/",Rework!$I136)))-1)))))</f>
        <v>0</v>
      </c>
      <c r="H135" s="41">
        <f>IF(Rework!W136&gt;0,IF(Rework!W136&gt;1,2,1),0)</f>
        <v>0</v>
      </c>
      <c r="I135" s="43">
        <f>IF(Rework!X136="",IF(Rework!$E136=61.5,2400,1800),Rework!X136)</f>
        <v>1800</v>
      </c>
      <c r="J135" s="41">
        <v>30</v>
      </c>
      <c r="K135" s="44">
        <f>IF(ISERROR(FIND("Belt",Rework!C136))=FALSE,0.3,IF(ISERROR(FIND("Roller",Rework!C136))=FALSE,0.05,0.25))</f>
        <v>0.25</v>
      </c>
      <c r="L135" s="44">
        <v>1</v>
      </c>
      <c r="M135" s="44">
        <v>0.95</v>
      </c>
      <c r="N135" s="44">
        <v>0.85</v>
      </c>
      <c r="O135" s="44">
        <f>IF(ISERROR(FIND("M",Rework!$N136))=TRUE,0.95,1)</f>
        <v>0.95</v>
      </c>
      <c r="P135" s="44">
        <v>1</v>
      </c>
      <c r="Q135" s="39">
        <f t="shared" si="24"/>
        <v>0</v>
      </c>
      <c r="R135" s="39">
        <f t="shared" si="25"/>
        <v>0</v>
      </c>
      <c r="S135" s="39">
        <f t="shared" si="26"/>
        <v>0</v>
      </c>
      <c r="T135" s="39">
        <f t="shared" si="27"/>
        <v>0</v>
      </c>
      <c r="U135" s="39">
        <f t="shared" si="28"/>
        <v>0</v>
      </c>
      <c r="V135" s="39">
        <f t="shared" si="29"/>
        <v>0</v>
      </c>
      <c r="W135" s="39">
        <f t="shared" si="30"/>
        <v>0</v>
      </c>
      <c r="X135" s="39">
        <f t="shared" si="31"/>
        <v>0</v>
      </c>
      <c r="Y135" s="39">
        <f t="shared" si="32"/>
        <v>36</v>
      </c>
      <c r="Z135" s="50">
        <f t="shared" si="33"/>
        <v>0</v>
      </c>
      <c r="AA135" s="32">
        <f t="shared" si="34"/>
        <v>2</v>
      </c>
      <c r="AB135" s="45">
        <f t="shared" si="35"/>
        <v>8</v>
      </c>
      <c r="AC135" s="31"/>
    </row>
    <row r="136" spans="1:29" ht="13.5" customHeight="1">
      <c r="A136" s="47" t="e">
        <f>'Conveyor List'!#REF!</f>
        <v>#REF!</v>
      </c>
      <c r="B136" s="40">
        <f>IF(AND(Rework!$K137="",Rework!$L137=""),0,MAX(MAX(LEFT(Rework!$K137,IF(ISERROR(FIND("/",Rework!$K137))=TRUE,LEN(Rework!$K137),FIND("/",Rework!$K137)-2)),TRIM(RIGHT(Rework!$K137,LEN(Rework!$K137)-IF(ISERROR(FIND("/",Rework!$K137))=TRUE,0,FIND("/",Rework!$K137))))),MAX(LEFT(Rework!$L137,IF(ISERROR(FIND("/",Rework!$L137))=TRUE,LEN(Rework!$L137),FIND("/",Rework!$L137)-2)),TRIM(RIGHT(Rework!$L137,LEN(Rework!$L137)-IF(ISERROR(FIND("/",Rework!$L137))=TRUE,0,FIND("/",Rework!$L137)))))))</f>
        <v>0</v>
      </c>
      <c r="C136" s="41">
        <f>IF(AND(Rework!$F137="",Rework!$G137=""),0,Rework!$F137+Rework!$G137/12)</f>
        <v>0</v>
      </c>
      <c r="D136" s="41">
        <f>IF(AND(Rework!F137="",Rework!G137=""),0,IF(ISERROR(FIND("Slave",Rework!C137)) =FALSE,Rework!F138+Rework!G138/12,0))</f>
        <v>0</v>
      </c>
      <c r="E136" s="42">
        <f>IF(Rework!$E137="",0,Rework!$E137)</f>
        <v>0</v>
      </c>
      <c r="F136" s="43">
        <f>IF(Rework!$H137="",0,MIN(LEFT(Rework!$H137,IF(ISERROR(FIND("/",Rework!$H137))=TRUE,LEN(Rework!$H137),FIND("/",Rework!$H137)-3)),IF(ISERROR(FIND("/",Rework!$H137))=TRUE,Rework!$H137,TRIM(LEFT(RIGHT(Rework!$H137, LEN(Rework!$H137)-FIND("/",Rework!$H137)),LEN(RIGHT(Rework!$H137, LEN(Rework!$H137)-FIND("/",Rework!$H137)))-1)))))</f>
        <v>0</v>
      </c>
      <c r="G136" s="43">
        <f>IF(Rework!$I137="",0,MAX(LEFT(Rework!$I137,IF(ISERROR(FIND("/",Rework!$I137))=TRUE,LEN(Rework!$I137),FIND("/",Rework!$I137)-3)),IF(ISERROR(FIND("/",Rework!$I137))=TRUE,Rework!$I137,TRIM(LEFT(RIGHT(Rework!$I137, LEN(Rework!$I137)-FIND("/",Rework!$I137)),LEN(RIGHT(Rework!$I137, LEN(Rework!$I137)-FIND("/",Rework!$I137)))-1)))))</f>
        <v>0</v>
      </c>
      <c r="H136" s="41">
        <f>IF(Rework!W137&gt;0,IF(Rework!W137&gt;1,2,1),0)</f>
        <v>0</v>
      </c>
      <c r="I136" s="43">
        <f>IF(Rework!X137="",IF(Rework!$E137=61.5,2400,1800),Rework!X137)</f>
        <v>1800</v>
      </c>
      <c r="J136" s="41">
        <v>30</v>
      </c>
      <c r="K136" s="44">
        <f>IF(ISERROR(FIND("Belt",Rework!C137))=FALSE,0.3,IF(ISERROR(FIND("Roller",Rework!C137))=FALSE,0.05,0.25))</f>
        <v>0.25</v>
      </c>
      <c r="L136" s="44">
        <v>1</v>
      </c>
      <c r="M136" s="44">
        <v>0.95</v>
      </c>
      <c r="N136" s="44">
        <v>0.85</v>
      </c>
      <c r="O136" s="44">
        <f>IF(ISERROR(FIND("M",Rework!$N137))=TRUE,0.95,1)</f>
        <v>0.95</v>
      </c>
      <c r="P136" s="44">
        <v>1</v>
      </c>
      <c r="Q136" s="39">
        <f t="shared" si="24"/>
        <v>0</v>
      </c>
      <c r="R136" s="39">
        <f t="shared" si="25"/>
        <v>0</v>
      </c>
      <c r="S136" s="39">
        <f t="shared" si="26"/>
        <v>0</v>
      </c>
      <c r="T136" s="39">
        <f t="shared" si="27"/>
        <v>0</v>
      </c>
      <c r="U136" s="39">
        <f t="shared" si="28"/>
        <v>0</v>
      </c>
      <c r="V136" s="39">
        <f t="shared" si="29"/>
        <v>0</v>
      </c>
      <c r="W136" s="39">
        <f t="shared" si="30"/>
        <v>0</v>
      </c>
      <c r="X136" s="39">
        <f t="shared" si="31"/>
        <v>0</v>
      </c>
      <c r="Y136" s="39">
        <f t="shared" si="32"/>
        <v>36</v>
      </c>
      <c r="Z136" s="50">
        <f t="shared" si="33"/>
        <v>0</v>
      </c>
      <c r="AA136" s="32">
        <f t="shared" si="34"/>
        <v>2</v>
      </c>
      <c r="AB136" s="45">
        <f t="shared" si="35"/>
        <v>8</v>
      </c>
      <c r="AC136" s="31"/>
    </row>
    <row r="137" spans="1:29" ht="13.5" customHeight="1">
      <c r="A137" s="47" t="e">
        <f>'Conveyor List'!#REF!</f>
        <v>#REF!</v>
      </c>
      <c r="B137" s="40">
        <f>IF(AND(Rework!$K138="",Rework!$L138=""),0,MAX(MAX(LEFT(Rework!$K138,IF(ISERROR(FIND("/",Rework!$K138))=TRUE,LEN(Rework!$K138),FIND("/",Rework!$K138)-2)),TRIM(RIGHT(Rework!$K138,LEN(Rework!$K138)-IF(ISERROR(FIND("/",Rework!$K138))=TRUE,0,FIND("/",Rework!$K138))))),MAX(LEFT(Rework!$L138,IF(ISERROR(FIND("/",Rework!$L138))=TRUE,LEN(Rework!$L138),FIND("/",Rework!$L138)-2)),TRIM(RIGHT(Rework!$L138,LEN(Rework!$L138)-IF(ISERROR(FIND("/",Rework!$L138))=TRUE,0,FIND("/",Rework!$L138)))))))</f>
        <v>0</v>
      </c>
      <c r="C137" s="41">
        <f>IF(AND(Rework!$F138="",Rework!$G138=""),0,Rework!$F138+Rework!$G138/12)</f>
        <v>0</v>
      </c>
      <c r="D137" s="41">
        <f>IF(AND(Rework!F138="",Rework!G138=""),0,IF(ISERROR(FIND("Slave",Rework!C138)) =FALSE,Rework!F139+Rework!G139/12,0))</f>
        <v>0</v>
      </c>
      <c r="E137" s="42">
        <f>IF(Rework!$E138="",0,Rework!$E138)</f>
        <v>0</v>
      </c>
      <c r="F137" s="43">
        <f>IF(Rework!$H138="",0,MIN(LEFT(Rework!$H138,IF(ISERROR(FIND("/",Rework!$H138))=TRUE,LEN(Rework!$H138),FIND("/",Rework!$H138)-3)),IF(ISERROR(FIND("/",Rework!$H138))=TRUE,Rework!$H138,TRIM(LEFT(RIGHT(Rework!$H138, LEN(Rework!$H138)-FIND("/",Rework!$H138)),LEN(RIGHT(Rework!$H138, LEN(Rework!$H138)-FIND("/",Rework!$H138)))-1)))))</f>
        <v>0</v>
      </c>
      <c r="G137" s="43">
        <f>IF(Rework!$I138="",0,MAX(LEFT(Rework!$I138,IF(ISERROR(FIND("/",Rework!$I138))=TRUE,LEN(Rework!$I138),FIND("/",Rework!$I138)-3)),IF(ISERROR(FIND("/",Rework!$I138))=TRUE,Rework!$I138,TRIM(LEFT(RIGHT(Rework!$I138, LEN(Rework!$I138)-FIND("/",Rework!$I138)),LEN(RIGHT(Rework!$I138, LEN(Rework!$I138)-FIND("/",Rework!$I138)))-1)))))</f>
        <v>0</v>
      </c>
      <c r="H137" s="41">
        <f>IF(Rework!W138&gt;0,IF(Rework!W138&gt;1,2,1),0)</f>
        <v>0</v>
      </c>
      <c r="I137" s="43">
        <f>IF(Rework!X138="",IF(Rework!$E138=61.5,2400,1800),Rework!X138)</f>
        <v>1800</v>
      </c>
      <c r="J137" s="41">
        <v>30</v>
      </c>
      <c r="K137" s="44">
        <f>IF(ISERROR(FIND("Belt",Rework!C138))=FALSE,0.3,IF(ISERROR(FIND("Roller",Rework!C138))=FALSE,0.05,0.25))</f>
        <v>0.25</v>
      </c>
      <c r="L137" s="44">
        <v>1</v>
      </c>
      <c r="M137" s="44">
        <v>0.95</v>
      </c>
      <c r="N137" s="44">
        <v>0.85</v>
      </c>
      <c r="O137" s="44">
        <f>IF(ISERROR(FIND("M",Rework!$N138))=TRUE,0.95,1)</f>
        <v>0.95</v>
      </c>
      <c r="P137" s="44">
        <v>1</v>
      </c>
      <c r="Q137" s="39">
        <f t="shared" si="24"/>
        <v>0</v>
      </c>
      <c r="R137" s="39">
        <f t="shared" si="25"/>
        <v>0</v>
      </c>
      <c r="S137" s="39">
        <f t="shared" si="26"/>
        <v>0</v>
      </c>
      <c r="T137" s="39">
        <f t="shared" si="27"/>
        <v>0</v>
      </c>
      <c r="U137" s="39">
        <f t="shared" si="28"/>
        <v>0</v>
      </c>
      <c r="V137" s="39">
        <f t="shared" si="29"/>
        <v>0</v>
      </c>
      <c r="W137" s="39">
        <f t="shared" si="30"/>
        <v>0</v>
      </c>
      <c r="X137" s="39">
        <f t="shared" si="31"/>
        <v>0</v>
      </c>
      <c r="Y137" s="39">
        <f t="shared" si="32"/>
        <v>36</v>
      </c>
      <c r="Z137" s="50">
        <f t="shared" si="33"/>
        <v>0</v>
      </c>
      <c r="AA137" s="32">
        <f t="shared" si="34"/>
        <v>2</v>
      </c>
      <c r="AB137" s="45">
        <f t="shared" si="35"/>
        <v>8</v>
      </c>
      <c r="AC137" s="31"/>
    </row>
    <row r="138" spans="1:29" ht="13.5" customHeight="1">
      <c r="A138" s="47" t="e">
        <f>'Conveyor List'!#REF!</f>
        <v>#REF!</v>
      </c>
      <c r="B138" s="40">
        <f>IF(AND(Rework!$K139="",Rework!$L139=""),0,MAX(MAX(LEFT(Rework!$K139,IF(ISERROR(FIND("/",Rework!$K139))=TRUE,LEN(Rework!$K139),FIND("/",Rework!$K139)-2)),TRIM(RIGHT(Rework!$K139,LEN(Rework!$K139)-IF(ISERROR(FIND("/",Rework!$K139))=TRUE,0,FIND("/",Rework!$K139))))),MAX(LEFT(Rework!$L139,IF(ISERROR(FIND("/",Rework!$L139))=TRUE,LEN(Rework!$L139),FIND("/",Rework!$L139)-2)),TRIM(RIGHT(Rework!$L139,LEN(Rework!$L139)-IF(ISERROR(FIND("/",Rework!$L139))=TRUE,0,FIND("/",Rework!$L139)))))))</f>
        <v>0</v>
      </c>
      <c r="C138" s="41">
        <f>IF(AND(Rework!$F139="",Rework!$G139=""),0,Rework!$F139+Rework!$G139/12)</f>
        <v>0</v>
      </c>
      <c r="D138" s="41">
        <f>IF(AND(Rework!F139="",Rework!G139=""),0,IF(ISERROR(FIND("Slave",Rework!C139)) =FALSE,Rework!F140+Rework!G140/12,0))</f>
        <v>0</v>
      </c>
      <c r="E138" s="42">
        <f>IF(Rework!$E139="",0,Rework!$E139)</f>
        <v>0</v>
      </c>
      <c r="F138" s="43">
        <f>IF(Rework!$H139="",0,MIN(LEFT(Rework!$H139,IF(ISERROR(FIND("/",Rework!$H139))=TRUE,LEN(Rework!$H139),FIND("/",Rework!$H139)-3)),IF(ISERROR(FIND("/",Rework!$H139))=TRUE,Rework!$H139,TRIM(LEFT(RIGHT(Rework!$H139, LEN(Rework!$H139)-FIND("/",Rework!$H139)),LEN(RIGHT(Rework!$H139, LEN(Rework!$H139)-FIND("/",Rework!$H139)))-1)))))</f>
        <v>0</v>
      </c>
      <c r="G138" s="43">
        <f>IF(Rework!$I139="",0,MAX(LEFT(Rework!$I139,IF(ISERROR(FIND("/",Rework!$I139))=TRUE,LEN(Rework!$I139),FIND("/",Rework!$I139)-3)),IF(ISERROR(FIND("/",Rework!$I139))=TRUE,Rework!$I139,TRIM(LEFT(RIGHT(Rework!$I139, LEN(Rework!$I139)-FIND("/",Rework!$I139)),LEN(RIGHT(Rework!$I139, LEN(Rework!$I139)-FIND("/",Rework!$I139)))-1)))))</f>
        <v>0</v>
      </c>
      <c r="H138" s="41">
        <f>IF(Rework!W139&gt;0,IF(Rework!W139&gt;1,2,1),0)</f>
        <v>0</v>
      </c>
      <c r="I138" s="43">
        <f>IF(Rework!X139="",IF(Rework!$E139=61.5,2400,1800),Rework!X139)</f>
        <v>1800</v>
      </c>
      <c r="J138" s="41">
        <v>30</v>
      </c>
      <c r="K138" s="44">
        <f>IF(ISERROR(FIND("Belt",Rework!C139))=FALSE,0.3,IF(ISERROR(FIND("Roller",Rework!C139))=FALSE,0.05,0.25))</f>
        <v>0.25</v>
      </c>
      <c r="L138" s="44">
        <v>1</v>
      </c>
      <c r="M138" s="44">
        <v>0.95</v>
      </c>
      <c r="N138" s="44">
        <v>0.85</v>
      </c>
      <c r="O138" s="44">
        <f>IF(ISERROR(FIND("M",Rework!$N139))=TRUE,0.95,1)</f>
        <v>0.95</v>
      </c>
      <c r="P138" s="44">
        <v>1</v>
      </c>
      <c r="Q138" s="39">
        <f t="shared" si="24"/>
        <v>0</v>
      </c>
      <c r="R138" s="39">
        <f t="shared" si="25"/>
        <v>0</v>
      </c>
      <c r="S138" s="39">
        <f t="shared" si="26"/>
        <v>0</v>
      </c>
      <c r="T138" s="39">
        <f t="shared" si="27"/>
        <v>0</v>
      </c>
      <c r="U138" s="39">
        <f t="shared" si="28"/>
        <v>0</v>
      </c>
      <c r="V138" s="39">
        <f t="shared" si="29"/>
        <v>0</v>
      </c>
      <c r="W138" s="39">
        <f t="shared" si="30"/>
        <v>0</v>
      </c>
      <c r="X138" s="39">
        <f t="shared" si="31"/>
        <v>0</v>
      </c>
      <c r="Y138" s="39">
        <f t="shared" si="32"/>
        <v>36</v>
      </c>
      <c r="Z138" s="50">
        <f t="shared" si="33"/>
        <v>0</v>
      </c>
      <c r="AA138" s="32">
        <f t="shared" si="34"/>
        <v>2</v>
      </c>
      <c r="AB138" s="45">
        <f t="shared" si="35"/>
        <v>8</v>
      </c>
      <c r="AC138" s="31"/>
    </row>
    <row r="139" spans="1:29" ht="13.5" customHeight="1">
      <c r="A139" s="47" t="e">
        <f>'Conveyor List'!#REF!</f>
        <v>#REF!</v>
      </c>
      <c r="B139" s="40">
        <f>IF(AND(Rework!$K140="",Rework!$L140=""),0,MAX(MAX(LEFT(Rework!$K140,IF(ISERROR(FIND("/",Rework!$K140))=TRUE,LEN(Rework!$K140),FIND("/",Rework!$K140)-2)),TRIM(RIGHT(Rework!$K140,LEN(Rework!$K140)-IF(ISERROR(FIND("/",Rework!$K140))=TRUE,0,FIND("/",Rework!$K140))))),MAX(LEFT(Rework!$L140,IF(ISERROR(FIND("/",Rework!$L140))=TRUE,LEN(Rework!$L140),FIND("/",Rework!$L140)-2)),TRIM(RIGHT(Rework!$L140,LEN(Rework!$L140)-IF(ISERROR(FIND("/",Rework!$L140))=TRUE,0,FIND("/",Rework!$L140)))))))</f>
        <v>0</v>
      </c>
      <c r="C139" s="41">
        <f>IF(AND(Rework!$F140="",Rework!$G140=""),0,Rework!$F140+Rework!$G140/12)</f>
        <v>0</v>
      </c>
      <c r="D139" s="41">
        <f>IF(AND(Rework!F140="",Rework!G140=""),0,IF(ISERROR(FIND("Slave",Rework!C140)) =FALSE,Rework!F141+Rework!G141/12,0))</f>
        <v>0</v>
      </c>
      <c r="E139" s="42">
        <f>IF(Rework!$E140="",0,Rework!$E140)</f>
        <v>0</v>
      </c>
      <c r="F139" s="43">
        <f>IF(Rework!$H140="",0,MIN(LEFT(Rework!$H140,IF(ISERROR(FIND("/",Rework!$H140))=TRUE,LEN(Rework!$H140),FIND("/",Rework!$H140)-3)),IF(ISERROR(FIND("/",Rework!$H140))=TRUE,Rework!$H140,TRIM(LEFT(RIGHT(Rework!$H140, LEN(Rework!$H140)-FIND("/",Rework!$H140)),LEN(RIGHT(Rework!$H140, LEN(Rework!$H140)-FIND("/",Rework!$H140)))-1)))))</f>
        <v>0</v>
      </c>
      <c r="G139" s="43">
        <f>IF(Rework!$I140="",0,MAX(LEFT(Rework!$I140,IF(ISERROR(FIND("/",Rework!$I140))=TRUE,LEN(Rework!$I140),FIND("/",Rework!$I140)-3)),IF(ISERROR(FIND("/",Rework!$I140))=TRUE,Rework!$I140,TRIM(LEFT(RIGHT(Rework!$I140, LEN(Rework!$I140)-FIND("/",Rework!$I140)),LEN(RIGHT(Rework!$I140, LEN(Rework!$I140)-FIND("/",Rework!$I140)))-1)))))</f>
        <v>0</v>
      </c>
      <c r="H139" s="41">
        <f>IF(Rework!W140&gt;0,IF(Rework!W140&gt;1,2,1),0)</f>
        <v>0</v>
      </c>
      <c r="I139" s="43">
        <f>IF(Rework!X140="",IF(Rework!$E140=61.5,2400,1800),Rework!X140)</f>
        <v>1800</v>
      </c>
      <c r="J139" s="41">
        <v>30</v>
      </c>
      <c r="K139" s="44">
        <f>IF(ISERROR(FIND("Belt",Rework!C140))=FALSE,0.3,IF(ISERROR(FIND("Roller",Rework!C140))=FALSE,0.05,0.25))</f>
        <v>0.25</v>
      </c>
      <c r="L139" s="44">
        <v>1</v>
      </c>
      <c r="M139" s="44">
        <v>0.95</v>
      </c>
      <c r="N139" s="44">
        <v>0.85</v>
      </c>
      <c r="O139" s="44">
        <f>IF(ISERROR(FIND("M",Rework!$N140))=TRUE,0.95,1)</f>
        <v>0.95</v>
      </c>
      <c r="P139" s="44">
        <v>1</v>
      </c>
      <c r="Q139" s="39">
        <f t="shared" si="24"/>
        <v>0</v>
      </c>
      <c r="R139" s="39">
        <f t="shared" si="25"/>
        <v>0</v>
      </c>
      <c r="S139" s="39">
        <f t="shared" si="26"/>
        <v>0</v>
      </c>
      <c r="T139" s="39">
        <f t="shared" si="27"/>
        <v>0</v>
      </c>
      <c r="U139" s="39">
        <f t="shared" si="28"/>
        <v>0</v>
      </c>
      <c r="V139" s="39">
        <f t="shared" si="29"/>
        <v>0</v>
      </c>
      <c r="W139" s="39">
        <f t="shared" si="30"/>
        <v>0</v>
      </c>
      <c r="X139" s="39">
        <f t="shared" si="31"/>
        <v>0</v>
      </c>
      <c r="Y139" s="39">
        <f t="shared" si="32"/>
        <v>36</v>
      </c>
      <c r="Z139" s="50">
        <f t="shared" si="33"/>
        <v>0</v>
      </c>
      <c r="AA139" s="32">
        <f t="shared" si="34"/>
        <v>2</v>
      </c>
      <c r="AB139" s="45">
        <f t="shared" si="35"/>
        <v>8</v>
      </c>
      <c r="AC139" s="31"/>
    </row>
    <row r="140" spans="1:29" ht="13.5" customHeight="1">
      <c r="A140" s="47" t="e">
        <f>'Conveyor List'!#REF!</f>
        <v>#REF!</v>
      </c>
      <c r="B140" s="40">
        <f>IF(AND(Rework!$K141="",Rework!$L141=""),0,MAX(MAX(LEFT(Rework!$K141,IF(ISERROR(FIND("/",Rework!$K141))=TRUE,LEN(Rework!$K141),FIND("/",Rework!$K141)-2)),TRIM(RIGHT(Rework!$K141,LEN(Rework!$K141)-IF(ISERROR(FIND("/",Rework!$K141))=TRUE,0,FIND("/",Rework!$K141))))),MAX(LEFT(Rework!$L141,IF(ISERROR(FIND("/",Rework!$L141))=TRUE,LEN(Rework!$L141),FIND("/",Rework!$L141)-2)),TRIM(RIGHT(Rework!$L141,LEN(Rework!$L141)-IF(ISERROR(FIND("/",Rework!$L141))=TRUE,0,FIND("/",Rework!$L141)))))))</f>
        <v>0</v>
      </c>
      <c r="C140" s="41">
        <f>IF(AND(Rework!$F141="",Rework!$G141=""),0,Rework!$F141+Rework!$G141/12)</f>
        <v>0</v>
      </c>
      <c r="D140" s="41">
        <f>IF(AND(Rework!F141="",Rework!G141=""),0,IF(ISERROR(FIND("Slave",Rework!C141)) =FALSE,Rework!F142+Rework!G142/12,0))</f>
        <v>0</v>
      </c>
      <c r="E140" s="42">
        <f>IF(Rework!$E141="",0,Rework!$E141)</f>
        <v>0</v>
      </c>
      <c r="F140" s="43">
        <f>IF(Rework!$H141="",0,MIN(LEFT(Rework!$H141,IF(ISERROR(FIND("/",Rework!$H141))=TRUE,LEN(Rework!$H141),FIND("/",Rework!$H141)-3)),IF(ISERROR(FIND("/",Rework!$H141))=TRUE,Rework!$H141,TRIM(LEFT(RIGHT(Rework!$H141, LEN(Rework!$H141)-FIND("/",Rework!$H141)),LEN(RIGHT(Rework!$H141, LEN(Rework!$H141)-FIND("/",Rework!$H141)))-1)))))</f>
        <v>0</v>
      </c>
      <c r="G140" s="43">
        <f>IF(Rework!$I141="",0,MAX(LEFT(Rework!$I141,IF(ISERROR(FIND("/",Rework!$I141))=TRUE,LEN(Rework!$I141),FIND("/",Rework!$I141)-3)),IF(ISERROR(FIND("/",Rework!$I141))=TRUE,Rework!$I141,TRIM(LEFT(RIGHT(Rework!$I141, LEN(Rework!$I141)-FIND("/",Rework!$I141)),LEN(RIGHT(Rework!$I141, LEN(Rework!$I141)-FIND("/",Rework!$I141)))-1)))))</f>
        <v>0</v>
      </c>
      <c r="H140" s="41">
        <f>IF(Rework!W141&gt;0,IF(Rework!W141&gt;1,2,1),0)</f>
        <v>0</v>
      </c>
      <c r="I140" s="43">
        <f>IF(Rework!X141="",IF(Rework!$E141=61.5,2400,1800),Rework!X141)</f>
        <v>1800</v>
      </c>
      <c r="J140" s="41">
        <v>30</v>
      </c>
      <c r="K140" s="44">
        <f>IF(ISERROR(FIND("Belt",Rework!C141))=FALSE,0.3,IF(ISERROR(FIND("Roller",Rework!C141))=FALSE,0.05,0.25))</f>
        <v>0.25</v>
      </c>
      <c r="L140" s="44">
        <v>1</v>
      </c>
      <c r="M140" s="44">
        <v>0.95</v>
      </c>
      <c r="N140" s="44">
        <v>0.85</v>
      </c>
      <c r="O140" s="44">
        <f>IF(ISERROR(FIND("M",Rework!$N141))=TRUE,0.95,1)</f>
        <v>0.95</v>
      </c>
      <c r="P140" s="44">
        <v>1</v>
      </c>
      <c r="Q140" s="39">
        <f t="shared" si="24"/>
        <v>0</v>
      </c>
      <c r="R140" s="39">
        <f t="shared" si="25"/>
        <v>0</v>
      </c>
      <c r="S140" s="39">
        <f t="shared" si="26"/>
        <v>0</v>
      </c>
      <c r="T140" s="39">
        <f t="shared" si="27"/>
        <v>0</v>
      </c>
      <c r="U140" s="39">
        <f t="shared" si="28"/>
        <v>0</v>
      </c>
      <c r="V140" s="39">
        <f t="shared" si="29"/>
        <v>0</v>
      </c>
      <c r="W140" s="39">
        <f t="shared" si="30"/>
        <v>0</v>
      </c>
      <c r="X140" s="39">
        <f t="shared" si="31"/>
        <v>0</v>
      </c>
      <c r="Y140" s="39">
        <f t="shared" si="32"/>
        <v>36</v>
      </c>
      <c r="Z140" s="50">
        <f t="shared" si="33"/>
        <v>0</v>
      </c>
      <c r="AA140" s="32">
        <f t="shared" si="34"/>
        <v>2</v>
      </c>
      <c r="AB140" s="45">
        <f t="shared" si="35"/>
        <v>8</v>
      </c>
      <c r="AC140" s="31"/>
    </row>
    <row r="141" spans="1:29" ht="13.5" customHeight="1">
      <c r="A141" s="47" t="e">
        <f>'Conveyor List'!#REF!</f>
        <v>#REF!</v>
      </c>
      <c r="B141" s="40">
        <f>IF(AND(Rework!$K142="",Rework!$L142=""),0,MAX(MAX(LEFT(Rework!$K142,IF(ISERROR(FIND("/",Rework!$K142))=TRUE,LEN(Rework!$K142),FIND("/",Rework!$K142)-2)),TRIM(RIGHT(Rework!$K142,LEN(Rework!$K142)-IF(ISERROR(FIND("/",Rework!$K142))=TRUE,0,FIND("/",Rework!$K142))))),MAX(LEFT(Rework!$L142,IF(ISERROR(FIND("/",Rework!$L142))=TRUE,LEN(Rework!$L142),FIND("/",Rework!$L142)-2)),TRIM(RIGHT(Rework!$L142,LEN(Rework!$L142)-IF(ISERROR(FIND("/",Rework!$L142))=TRUE,0,FIND("/",Rework!$L142)))))))</f>
        <v>0</v>
      </c>
      <c r="C141" s="41">
        <f>IF(AND(Rework!$F142="",Rework!$G142=""),0,Rework!$F142+Rework!$G142/12)</f>
        <v>0</v>
      </c>
      <c r="D141" s="41">
        <f>IF(AND(Rework!F142="",Rework!G142=""),0,IF(ISERROR(FIND("Slave",Rework!C142)) =FALSE,Rework!F143+Rework!G143/12,0))</f>
        <v>0</v>
      </c>
      <c r="E141" s="42">
        <f>IF(Rework!$E142="",0,Rework!$E142)</f>
        <v>0</v>
      </c>
      <c r="F141" s="43">
        <f>IF(Rework!$H142="",0,MIN(LEFT(Rework!$H142,IF(ISERROR(FIND("/",Rework!$H142))=TRUE,LEN(Rework!$H142),FIND("/",Rework!$H142)-3)),IF(ISERROR(FIND("/",Rework!$H142))=TRUE,Rework!$H142,TRIM(LEFT(RIGHT(Rework!$H142, LEN(Rework!$H142)-FIND("/",Rework!$H142)),LEN(RIGHT(Rework!$H142, LEN(Rework!$H142)-FIND("/",Rework!$H142)))-1)))))</f>
        <v>0</v>
      </c>
      <c r="G141" s="43">
        <f>IF(Rework!$I142="",0,MAX(LEFT(Rework!$I142,IF(ISERROR(FIND("/",Rework!$I142))=TRUE,LEN(Rework!$I142),FIND("/",Rework!$I142)-3)),IF(ISERROR(FIND("/",Rework!$I142))=TRUE,Rework!$I142,TRIM(LEFT(RIGHT(Rework!$I142, LEN(Rework!$I142)-FIND("/",Rework!$I142)),LEN(RIGHT(Rework!$I142, LEN(Rework!$I142)-FIND("/",Rework!$I142)))-1)))))</f>
        <v>0</v>
      </c>
      <c r="H141" s="41">
        <f>IF(Rework!W142&gt;0,IF(Rework!W142&gt;1,2,1),0)</f>
        <v>0</v>
      </c>
      <c r="I141" s="43">
        <f>IF(Rework!X142="",IF(Rework!$E142=61.5,2400,1800),Rework!X142)</f>
        <v>1800</v>
      </c>
      <c r="J141" s="41">
        <v>30</v>
      </c>
      <c r="K141" s="44">
        <f>IF(ISERROR(FIND("Belt",Rework!C142))=FALSE,0.3,IF(ISERROR(FIND("Roller",Rework!C142))=FALSE,0.05,0.25))</f>
        <v>0.25</v>
      </c>
      <c r="L141" s="44">
        <v>1</v>
      </c>
      <c r="M141" s="44">
        <v>0.95</v>
      </c>
      <c r="N141" s="44">
        <v>0.85</v>
      </c>
      <c r="O141" s="44">
        <f>IF(ISERROR(FIND("M",Rework!$N142))=TRUE,0.95,1)</f>
        <v>0.95</v>
      </c>
      <c r="P141" s="44">
        <v>1</v>
      </c>
      <c r="Q141" s="39">
        <f t="shared" si="24"/>
        <v>0</v>
      </c>
      <c r="R141" s="39">
        <f t="shared" si="25"/>
        <v>0</v>
      </c>
      <c r="S141" s="39">
        <f t="shared" si="26"/>
        <v>0</v>
      </c>
      <c r="T141" s="39">
        <f t="shared" si="27"/>
        <v>0</v>
      </c>
      <c r="U141" s="39">
        <f t="shared" si="28"/>
        <v>0</v>
      </c>
      <c r="V141" s="39">
        <f t="shared" si="29"/>
        <v>0</v>
      </c>
      <c r="W141" s="39">
        <f t="shared" si="30"/>
        <v>0</v>
      </c>
      <c r="X141" s="39">
        <f t="shared" si="31"/>
        <v>0</v>
      </c>
      <c r="Y141" s="39">
        <f t="shared" si="32"/>
        <v>36</v>
      </c>
      <c r="Z141" s="50">
        <f t="shared" si="33"/>
        <v>0</v>
      </c>
      <c r="AA141" s="32">
        <f t="shared" si="34"/>
        <v>2</v>
      </c>
      <c r="AB141" s="45">
        <f t="shared" si="35"/>
        <v>8</v>
      </c>
      <c r="AC141" s="31"/>
    </row>
    <row r="142" spans="1:29" ht="13.5" customHeight="1">
      <c r="A142" s="47" t="e">
        <f>'Conveyor List'!#REF!</f>
        <v>#REF!</v>
      </c>
      <c r="B142" s="40">
        <f>IF(AND(Rework!$K143="",Rework!$L143=""),0,MAX(MAX(LEFT(Rework!$K143,IF(ISERROR(FIND("/",Rework!$K143))=TRUE,LEN(Rework!$K143),FIND("/",Rework!$K143)-2)),TRIM(RIGHT(Rework!$K143,LEN(Rework!$K143)-IF(ISERROR(FIND("/",Rework!$K143))=TRUE,0,FIND("/",Rework!$K143))))),MAX(LEFT(Rework!$L143,IF(ISERROR(FIND("/",Rework!$L143))=TRUE,LEN(Rework!$L143),FIND("/",Rework!$L143)-2)),TRIM(RIGHT(Rework!$L143,LEN(Rework!$L143)-IF(ISERROR(FIND("/",Rework!$L143))=TRUE,0,FIND("/",Rework!$L143)))))))</f>
        <v>0</v>
      </c>
      <c r="C142" s="41">
        <f>IF(AND(Rework!$F143="",Rework!$G143=""),0,Rework!$F143+Rework!$G143/12)</f>
        <v>0</v>
      </c>
      <c r="D142" s="41">
        <f>IF(AND(Rework!F143="",Rework!G143=""),0,IF(ISERROR(FIND("Slave",Rework!C143)) =FALSE,Rework!F144+Rework!G144/12,0))</f>
        <v>0</v>
      </c>
      <c r="E142" s="42">
        <f>IF(Rework!$E143="",0,Rework!$E143)</f>
        <v>0</v>
      </c>
      <c r="F142" s="43">
        <f>IF(Rework!$H143="",0,MIN(LEFT(Rework!$H143,IF(ISERROR(FIND("/",Rework!$H143))=TRUE,LEN(Rework!$H143),FIND("/",Rework!$H143)-3)),IF(ISERROR(FIND("/",Rework!$H143))=TRUE,Rework!$H143,TRIM(LEFT(RIGHT(Rework!$H143, LEN(Rework!$H143)-FIND("/",Rework!$H143)),LEN(RIGHT(Rework!$H143, LEN(Rework!$H143)-FIND("/",Rework!$H143)))-1)))))</f>
        <v>0</v>
      </c>
      <c r="G142" s="43">
        <f>IF(Rework!$I143="",0,MAX(LEFT(Rework!$I143,IF(ISERROR(FIND("/",Rework!$I143))=TRUE,LEN(Rework!$I143),FIND("/",Rework!$I143)-3)),IF(ISERROR(FIND("/",Rework!$I143))=TRUE,Rework!$I143,TRIM(LEFT(RIGHT(Rework!$I143, LEN(Rework!$I143)-FIND("/",Rework!$I143)),LEN(RIGHT(Rework!$I143, LEN(Rework!$I143)-FIND("/",Rework!$I143)))-1)))))</f>
        <v>0</v>
      </c>
      <c r="H142" s="41">
        <f>IF(Rework!W143&gt;0,IF(Rework!W143&gt;1,2,1),0)</f>
        <v>0</v>
      </c>
      <c r="I142" s="43">
        <f>IF(Rework!X143="",IF(Rework!$E143=61.5,2400,1800),Rework!X143)</f>
        <v>1800</v>
      </c>
      <c r="J142" s="41">
        <v>30</v>
      </c>
      <c r="K142" s="44">
        <f>IF(ISERROR(FIND("Belt",Rework!C143))=FALSE,0.3,IF(ISERROR(FIND("Roller",Rework!C143))=FALSE,0.05,0.25))</f>
        <v>0.25</v>
      </c>
      <c r="L142" s="44">
        <v>1</v>
      </c>
      <c r="M142" s="44">
        <v>0.95</v>
      </c>
      <c r="N142" s="44">
        <v>0.85</v>
      </c>
      <c r="O142" s="44">
        <f>IF(ISERROR(FIND("M",Rework!$N143))=TRUE,0.95,1)</f>
        <v>0.95</v>
      </c>
      <c r="P142" s="44">
        <v>1</v>
      </c>
      <c r="Q142" s="39">
        <f t="shared" si="24"/>
        <v>0</v>
      </c>
      <c r="R142" s="39">
        <f t="shared" si="25"/>
        <v>0</v>
      </c>
      <c r="S142" s="39">
        <f t="shared" si="26"/>
        <v>0</v>
      </c>
      <c r="T142" s="39">
        <f t="shared" si="27"/>
        <v>0</v>
      </c>
      <c r="U142" s="39">
        <f t="shared" si="28"/>
        <v>0</v>
      </c>
      <c r="V142" s="39">
        <f t="shared" si="29"/>
        <v>0</v>
      </c>
      <c r="W142" s="39">
        <f t="shared" si="30"/>
        <v>0</v>
      </c>
      <c r="X142" s="39">
        <f t="shared" si="31"/>
        <v>0</v>
      </c>
      <c r="Y142" s="39">
        <f t="shared" si="32"/>
        <v>36</v>
      </c>
      <c r="Z142" s="50">
        <f t="shared" si="33"/>
        <v>0</v>
      </c>
      <c r="AA142" s="32">
        <f t="shared" si="34"/>
        <v>2</v>
      </c>
      <c r="AB142" s="45">
        <f t="shared" si="35"/>
        <v>8</v>
      </c>
      <c r="AC142" s="31"/>
    </row>
    <row r="143" spans="1:29" ht="13.5" customHeight="1">
      <c r="A143" s="47" t="e">
        <f>'Conveyor List'!#REF!</f>
        <v>#REF!</v>
      </c>
      <c r="B143" s="40">
        <f>IF(AND(Rework!$K144="",Rework!$L144=""),0,MAX(MAX(LEFT(Rework!$K144,IF(ISERROR(FIND("/",Rework!$K144))=TRUE,LEN(Rework!$K144),FIND("/",Rework!$K144)-2)),TRIM(RIGHT(Rework!$K144,LEN(Rework!$K144)-IF(ISERROR(FIND("/",Rework!$K144))=TRUE,0,FIND("/",Rework!$K144))))),MAX(LEFT(Rework!$L144,IF(ISERROR(FIND("/",Rework!$L144))=TRUE,LEN(Rework!$L144),FIND("/",Rework!$L144)-2)),TRIM(RIGHT(Rework!$L144,LEN(Rework!$L144)-IF(ISERROR(FIND("/",Rework!$L144))=TRUE,0,FIND("/",Rework!$L144)))))))</f>
        <v>0</v>
      </c>
      <c r="C143" s="41">
        <f>IF(AND(Rework!$F144="",Rework!$G144=""),0,Rework!$F144+Rework!$G144/12)</f>
        <v>0</v>
      </c>
      <c r="D143" s="41">
        <f>IF(AND(Rework!F144="",Rework!G144=""),0,IF(ISERROR(FIND("Slave",Rework!C144)) =FALSE,Rework!F145+Rework!G145/12,0))</f>
        <v>0</v>
      </c>
      <c r="E143" s="42">
        <f>IF(Rework!$E144="",0,Rework!$E144)</f>
        <v>0</v>
      </c>
      <c r="F143" s="43">
        <f>IF(Rework!$H144="",0,MIN(LEFT(Rework!$H144,IF(ISERROR(FIND("/",Rework!$H144))=TRUE,LEN(Rework!$H144),FIND("/",Rework!$H144)-3)),IF(ISERROR(FIND("/",Rework!$H144))=TRUE,Rework!$H144,TRIM(LEFT(RIGHT(Rework!$H144, LEN(Rework!$H144)-FIND("/",Rework!$H144)),LEN(RIGHT(Rework!$H144, LEN(Rework!$H144)-FIND("/",Rework!$H144)))-1)))))</f>
        <v>0</v>
      </c>
      <c r="G143" s="43">
        <f>IF(Rework!$I144="",0,MAX(LEFT(Rework!$I144,IF(ISERROR(FIND("/",Rework!$I144))=TRUE,LEN(Rework!$I144),FIND("/",Rework!$I144)-3)),IF(ISERROR(FIND("/",Rework!$I144))=TRUE,Rework!$I144,TRIM(LEFT(RIGHT(Rework!$I144, LEN(Rework!$I144)-FIND("/",Rework!$I144)),LEN(RIGHT(Rework!$I144, LEN(Rework!$I144)-FIND("/",Rework!$I144)))-1)))))</f>
        <v>0</v>
      </c>
      <c r="H143" s="41">
        <f>IF(Rework!W144&gt;0,IF(Rework!W144&gt;1,2,1),0)</f>
        <v>0</v>
      </c>
      <c r="I143" s="43">
        <f>IF(Rework!X144="",IF(Rework!$E144=61.5,2400,1800),Rework!X144)</f>
        <v>1800</v>
      </c>
      <c r="J143" s="41">
        <v>30</v>
      </c>
      <c r="K143" s="44">
        <f>IF(ISERROR(FIND("Belt",Rework!C144))=FALSE,0.3,IF(ISERROR(FIND("Roller",Rework!C144))=FALSE,0.05,0.25))</f>
        <v>0.25</v>
      </c>
      <c r="L143" s="44">
        <v>1</v>
      </c>
      <c r="M143" s="44">
        <v>0.95</v>
      </c>
      <c r="N143" s="44">
        <v>0.85</v>
      </c>
      <c r="O143" s="44">
        <f>IF(ISERROR(FIND("M",Rework!$N144))=TRUE,0.95,1)</f>
        <v>0.95</v>
      </c>
      <c r="P143" s="44">
        <v>1</v>
      </c>
      <c r="Q143" s="39">
        <f t="shared" si="24"/>
        <v>0</v>
      </c>
      <c r="R143" s="39">
        <f t="shared" si="25"/>
        <v>0</v>
      </c>
      <c r="S143" s="39">
        <f t="shared" si="26"/>
        <v>0</v>
      </c>
      <c r="T143" s="39">
        <f t="shared" si="27"/>
        <v>0</v>
      </c>
      <c r="U143" s="39">
        <f t="shared" si="28"/>
        <v>0</v>
      </c>
      <c r="V143" s="39">
        <f t="shared" si="29"/>
        <v>0</v>
      </c>
      <c r="W143" s="39">
        <f t="shared" si="30"/>
        <v>0</v>
      </c>
      <c r="X143" s="39">
        <f t="shared" si="31"/>
        <v>0</v>
      </c>
      <c r="Y143" s="39">
        <f t="shared" si="32"/>
        <v>36</v>
      </c>
      <c r="Z143" s="50">
        <f t="shared" si="33"/>
        <v>0</v>
      </c>
      <c r="AA143" s="32">
        <f t="shared" si="34"/>
        <v>2</v>
      </c>
      <c r="AB143" s="45">
        <f t="shared" si="35"/>
        <v>8</v>
      </c>
      <c r="AC143" s="31"/>
    </row>
    <row r="144" spans="1:29" ht="13.5" customHeight="1">
      <c r="A144" s="47" t="e">
        <f>'Conveyor List'!#REF!</f>
        <v>#REF!</v>
      </c>
      <c r="B144" s="40">
        <f>IF(AND(Rework!$K145="",Rework!$L145=""),0,MAX(MAX(LEFT(Rework!$K145,IF(ISERROR(FIND("/",Rework!$K145))=TRUE,LEN(Rework!$K145),FIND("/",Rework!$K145)-2)),TRIM(RIGHT(Rework!$K145,LEN(Rework!$K145)-IF(ISERROR(FIND("/",Rework!$K145))=TRUE,0,FIND("/",Rework!$K145))))),MAX(LEFT(Rework!$L145,IF(ISERROR(FIND("/",Rework!$L145))=TRUE,LEN(Rework!$L145),FIND("/",Rework!$L145)-2)),TRIM(RIGHT(Rework!$L145,LEN(Rework!$L145)-IF(ISERROR(FIND("/",Rework!$L145))=TRUE,0,FIND("/",Rework!$L145)))))))</f>
        <v>0</v>
      </c>
      <c r="C144" s="41">
        <f>IF(AND(Rework!$F145="",Rework!$G145=""),0,Rework!$F145+Rework!$G145/12)</f>
        <v>0</v>
      </c>
      <c r="D144" s="41">
        <f>IF(AND(Rework!F145="",Rework!G145=""),0,IF(ISERROR(FIND("Slave",Rework!C145)) =FALSE,Rework!F146+Rework!G146/12,0))</f>
        <v>0</v>
      </c>
      <c r="E144" s="42">
        <f>IF(Rework!$E145="",0,Rework!$E145)</f>
        <v>0</v>
      </c>
      <c r="F144" s="43">
        <f>IF(Rework!$H145="",0,MIN(LEFT(Rework!$H145,IF(ISERROR(FIND("/",Rework!$H145))=TRUE,LEN(Rework!$H145),FIND("/",Rework!$H145)-3)),IF(ISERROR(FIND("/",Rework!$H145))=TRUE,Rework!$H145,TRIM(LEFT(RIGHT(Rework!$H145, LEN(Rework!$H145)-FIND("/",Rework!$H145)),LEN(RIGHT(Rework!$H145, LEN(Rework!$H145)-FIND("/",Rework!$H145)))-1)))))</f>
        <v>0</v>
      </c>
      <c r="G144" s="43">
        <f>IF(Rework!$I145="",0,MAX(LEFT(Rework!$I145,IF(ISERROR(FIND("/",Rework!$I145))=TRUE,LEN(Rework!$I145),FIND("/",Rework!$I145)-3)),IF(ISERROR(FIND("/",Rework!$I145))=TRUE,Rework!$I145,TRIM(LEFT(RIGHT(Rework!$I145, LEN(Rework!$I145)-FIND("/",Rework!$I145)),LEN(RIGHT(Rework!$I145, LEN(Rework!$I145)-FIND("/",Rework!$I145)))-1)))))</f>
        <v>0</v>
      </c>
      <c r="H144" s="41">
        <f>IF(Rework!W145&gt;0,IF(Rework!W145&gt;1,2,1),0)</f>
        <v>0</v>
      </c>
      <c r="I144" s="43">
        <f>IF(Rework!X145="",IF(Rework!$E145=61.5,2400,1800),Rework!X145)</f>
        <v>1800</v>
      </c>
      <c r="J144" s="41">
        <v>30</v>
      </c>
      <c r="K144" s="44">
        <f>IF(ISERROR(FIND("Belt",Rework!C145))=FALSE,0.3,IF(ISERROR(FIND("Roller",Rework!C145))=FALSE,0.05,0.25))</f>
        <v>0.25</v>
      </c>
      <c r="L144" s="44">
        <v>1</v>
      </c>
      <c r="M144" s="44">
        <v>0.95</v>
      </c>
      <c r="N144" s="44">
        <v>0.85</v>
      </c>
      <c r="O144" s="44">
        <f>IF(ISERROR(FIND("M",Rework!$N145))=TRUE,0.95,1)</f>
        <v>0.95</v>
      </c>
      <c r="P144" s="44">
        <v>1</v>
      </c>
      <c r="Q144" s="39">
        <f t="shared" si="24"/>
        <v>0</v>
      </c>
      <c r="R144" s="39">
        <f t="shared" si="25"/>
        <v>0</v>
      </c>
      <c r="S144" s="39">
        <f t="shared" si="26"/>
        <v>0</v>
      </c>
      <c r="T144" s="39">
        <f t="shared" si="27"/>
        <v>0</v>
      </c>
      <c r="U144" s="39">
        <f t="shared" si="28"/>
        <v>0</v>
      </c>
      <c r="V144" s="39">
        <f t="shared" si="29"/>
        <v>0</v>
      </c>
      <c r="W144" s="39">
        <f t="shared" si="30"/>
        <v>0</v>
      </c>
      <c r="X144" s="39">
        <f t="shared" si="31"/>
        <v>0</v>
      </c>
      <c r="Y144" s="39">
        <f t="shared" si="32"/>
        <v>36</v>
      </c>
      <c r="Z144" s="50">
        <f t="shared" si="33"/>
        <v>0</v>
      </c>
      <c r="AA144" s="32">
        <f t="shared" si="34"/>
        <v>2</v>
      </c>
      <c r="AB144" s="45">
        <f t="shared" si="35"/>
        <v>8</v>
      </c>
      <c r="AC144" s="31"/>
    </row>
    <row r="145" spans="1:29" ht="13.5" customHeight="1">
      <c r="A145" s="47" t="e">
        <f>'Conveyor List'!#REF!</f>
        <v>#REF!</v>
      </c>
      <c r="B145" s="40">
        <f>IF(AND(Rework!$K146="",Rework!$L146=""),0,MAX(MAX(LEFT(Rework!$K146,IF(ISERROR(FIND("/",Rework!$K146))=TRUE,LEN(Rework!$K146),FIND("/",Rework!$K146)-2)),TRIM(RIGHT(Rework!$K146,LEN(Rework!$K146)-IF(ISERROR(FIND("/",Rework!$K146))=TRUE,0,FIND("/",Rework!$K146))))),MAX(LEFT(Rework!$L146,IF(ISERROR(FIND("/",Rework!$L146))=TRUE,LEN(Rework!$L146),FIND("/",Rework!$L146)-2)),TRIM(RIGHT(Rework!$L146,LEN(Rework!$L146)-IF(ISERROR(FIND("/",Rework!$L146))=TRUE,0,FIND("/",Rework!$L146)))))))</f>
        <v>0</v>
      </c>
      <c r="C145" s="41">
        <f>IF(AND(Rework!$F146="",Rework!$G146=""),0,Rework!$F146+Rework!$G146/12)</f>
        <v>0</v>
      </c>
      <c r="D145" s="41">
        <f>IF(AND(Rework!F146="",Rework!G146=""),0,IF(ISERROR(FIND("Slave",Rework!C146)) =FALSE,Rework!F147+Rework!G147/12,0))</f>
        <v>0</v>
      </c>
      <c r="E145" s="42">
        <f>IF(Rework!$E146="",0,Rework!$E146)</f>
        <v>0</v>
      </c>
      <c r="F145" s="43">
        <f>IF(Rework!$H146="",0,MIN(LEFT(Rework!$H146,IF(ISERROR(FIND("/",Rework!$H146))=TRUE,LEN(Rework!$H146),FIND("/",Rework!$H146)-3)),IF(ISERROR(FIND("/",Rework!$H146))=TRUE,Rework!$H146,TRIM(LEFT(RIGHT(Rework!$H146, LEN(Rework!$H146)-FIND("/",Rework!$H146)),LEN(RIGHT(Rework!$H146, LEN(Rework!$H146)-FIND("/",Rework!$H146)))-1)))))</f>
        <v>0</v>
      </c>
      <c r="G145" s="43">
        <f>IF(Rework!$I146="",0,MAX(LEFT(Rework!$I146,IF(ISERROR(FIND("/",Rework!$I146))=TRUE,LEN(Rework!$I146),FIND("/",Rework!$I146)-3)),IF(ISERROR(FIND("/",Rework!$I146))=TRUE,Rework!$I146,TRIM(LEFT(RIGHT(Rework!$I146, LEN(Rework!$I146)-FIND("/",Rework!$I146)),LEN(RIGHT(Rework!$I146, LEN(Rework!$I146)-FIND("/",Rework!$I146)))-1)))))</f>
        <v>0</v>
      </c>
      <c r="H145" s="41">
        <f>IF(Rework!W146&gt;0,IF(Rework!W146&gt;1,2,1),0)</f>
        <v>0</v>
      </c>
      <c r="I145" s="43">
        <f>IF(Rework!X146="",IF(Rework!$E146=61.5,2400,1800),Rework!X146)</f>
        <v>1800</v>
      </c>
      <c r="J145" s="41">
        <v>30</v>
      </c>
      <c r="K145" s="44">
        <f>IF(ISERROR(FIND("Belt",Rework!C146))=FALSE,0.3,IF(ISERROR(FIND("Roller",Rework!C146))=FALSE,0.05,0.25))</f>
        <v>0.25</v>
      </c>
      <c r="L145" s="44">
        <v>1</v>
      </c>
      <c r="M145" s="44">
        <v>0.95</v>
      </c>
      <c r="N145" s="44">
        <v>0.85</v>
      </c>
      <c r="O145" s="44">
        <f>IF(ISERROR(FIND("M",Rework!$N146))=TRUE,0.95,1)</f>
        <v>0.95</v>
      </c>
      <c r="P145" s="44">
        <v>1</v>
      </c>
      <c r="Q145" s="39">
        <f t="shared" si="24"/>
        <v>0</v>
      </c>
      <c r="R145" s="39">
        <f t="shared" si="25"/>
        <v>0</v>
      </c>
      <c r="S145" s="39">
        <f t="shared" si="26"/>
        <v>0</v>
      </c>
      <c r="T145" s="39">
        <f t="shared" si="27"/>
        <v>0</v>
      </c>
      <c r="U145" s="39">
        <f t="shared" si="28"/>
        <v>0</v>
      </c>
      <c r="V145" s="39">
        <f t="shared" si="29"/>
        <v>0</v>
      </c>
      <c r="W145" s="39">
        <f t="shared" si="30"/>
        <v>0</v>
      </c>
      <c r="X145" s="39">
        <f t="shared" si="31"/>
        <v>0</v>
      </c>
      <c r="Y145" s="39">
        <f t="shared" si="32"/>
        <v>36</v>
      </c>
      <c r="Z145" s="50">
        <f t="shared" si="33"/>
        <v>0</v>
      </c>
      <c r="AA145" s="32">
        <f t="shared" si="34"/>
        <v>2</v>
      </c>
      <c r="AB145" s="45">
        <f t="shared" si="35"/>
        <v>8</v>
      </c>
      <c r="AC145" s="31"/>
    </row>
    <row r="146" spans="1:29" ht="13.5" customHeight="1">
      <c r="A146" s="47" t="e">
        <f>'Conveyor List'!#REF!</f>
        <v>#REF!</v>
      </c>
      <c r="B146" s="40">
        <f>IF(AND(Rework!$K147="",Rework!$L147=""),0,MAX(MAX(LEFT(Rework!$K147,IF(ISERROR(FIND("/",Rework!$K147))=TRUE,LEN(Rework!$K147),FIND("/",Rework!$K147)-2)),TRIM(RIGHT(Rework!$K147,LEN(Rework!$K147)-IF(ISERROR(FIND("/",Rework!$K147))=TRUE,0,FIND("/",Rework!$K147))))),MAX(LEFT(Rework!$L147,IF(ISERROR(FIND("/",Rework!$L147))=TRUE,LEN(Rework!$L147),FIND("/",Rework!$L147)-2)),TRIM(RIGHT(Rework!$L147,LEN(Rework!$L147)-IF(ISERROR(FIND("/",Rework!$L147))=TRUE,0,FIND("/",Rework!$L147)))))))</f>
        <v>0</v>
      </c>
      <c r="C146" s="41">
        <f>IF(AND(Rework!$F147="",Rework!$G147=""),0,Rework!$F147+Rework!$G147/12)</f>
        <v>0</v>
      </c>
      <c r="D146" s="41">
        <f>IF(AND(Rework!F147="",Rework!G147=""),0,IF(ISERROR(FIND("Slave",Rework!C147)) =FALSE,Rework!F148+Rework!G148/12,0))</f>
        <v>0</v>
      </c>
      <c r="E146" s="42">
        <f>IF(Rework!$E147="",0,Rework!$E147)</f>
        <v>0</v>
      </c>
      <c r="F146" s="43">
        <f>IF(Rework!$H147="",0,MIN(LEFT(Rework!$H147,IF(ISERROR(FIND("/",Rework!$H147))=TRUE,LEN(Rework!$H147),FIND("/",Rework!$H147)-3)),IF(ISERROR(FIND("/",Rework!$H147))=TRUE,Rework!$H147,TRIM(LEFT(RIGHT(Rework!$H147, LEN(Rework!$H147)-FIND("/",Rework!$H147)),LEN(RIGHT(Rework!$H147, LEN(Rework!$H147)-FIND("/",Rework!$H147)))-1)))))</f>
        <v>0</v>
      </c>
      <c r="G146" s="43">
        <f>IF(Rework!$I147="",0,MAX(LEFT(Rework!$I147,IF(ISERROR(FIND("/",Rework!$I147))=TRUE,LEN(Rework!$I147),FIND("/",Rework!$I147)-3)),IF(ISERROR(FIND("/",Rework!$I147))=TRUE,Rework!$I147,TRIM(LEFT(RIGHT(Rework!$I147, LEN(Rework!$I147)-FIND("/",Rework!$I147)),LEN(RIGHT(Rework!$I147, LEN(Rework!$I147)-FIND("/",Rework!$I147)))-1)))))</f>
        <v>0</v>
      </c>
      <c r="H146" s="41">
        <f>IF(Rework!W147&gt;0,IF(Rework!W147&gt;1,2,1),0)</f>
        <v>0</v>
      </c>
      <c r="I146" s="43">
        <f>IF(Rework!X147="",IF(Rework!$E147=61.5,2400,1800),Rework!X147)</f>
        <v>1800</v>
      </c>
      <c r="J146" s="41">
        <v>30</v>
      </c>
      <c r="K146" s="44">
        <f>IF(ISERROR(FIND("Belt",Rework!C147))=FALSE,0.3,IF(ISERROR(FIND("Roller",Rework!C147))=FALSE,0.05,0.25))</f>
        <v>0.25</v>
      </c>
      <c r="L146" s="44">
        <v>1</v>
      </c>
      <c r="M146" s="44">
        <v>0.95</v>
      </c>
      <c r="N146" s="44">
        <v>0.85</v>
      </c>
      <c r="O146" s="44">
        <f>IF(ISERROR(FIND("M",Rework!$N147))=TRUE,0.95,1)</f>
        <v>0.95</v>
      </c>
      <c r="P146" s="44">
        <v>1</v>
      </c>
      <c r="Q146" s="39">
        <f t="shared" si="24"/>
        <v>0</v>
      </c>
      <c r="R146" s="39">
        <f t="shared" si="25"/>
        <v>0</v>
      </c>
      <c r="S146" s="39">
        <f t="shared" si="26"/>
        <v>0</v>
      </c>
      <c r="T146" s="39">
        <f t="shared" si="27"/>
        <v>0</v>
      </c>
      <c r="U146" s="39">
        <f t="shared" si="28"/>
        <v>0</v>
      </c>
      <c r="V146" s="39">
        <f t="shared" si="29"/>
        <v>0</v>
      </c>
      <c r="W146" s="39">
        <f t="shared" si="30"/>
        <v>0</v>
      </c>
      <c r="X146" s="39">
        <f t="shared" si="31"/>
        <v>0</v>
      </c>
      <c r="Y146" s="39">
        <f t="shared" si="32"/>
        <v>36</v>
      </c>
      <c r="Z146" s="50">
        <f t="shared" si="33"/>
        <v>0</v>
      </c>
      <c r="AA146" s="32">
        <f t="shared" si="34"/>
        <v>2</v>
      </c>
      <c r="AB146" s="45">
        <f t="shared" si="35"/>
        <v>8</v>
      </c>
      <c r="AC146" s="31"/>
    </row>
    <row r="147" spans="1:29" ht="13.5" customHeight="1">
      <c r="A147" s="47" t="e">
        <f>'Conveyor List'!#REF!</f>
        <v>#REF!</v>
      </c>
      <c r="B147" s="40">
        <f>IF(AND(Rework!$K148="",Rework!$L148=""),0,MAX(MAX(LEFT(Rework!$K148,IF(ISERROR(FIND("/",Rework!$K148))=TRUE,LEN(Rework!$K148),FIND("/",Rework!$K148)-2)),TRIM(RIGHT(Rework!$K148,LEN(Rework!$K148)-IF(ISERROR(FIND("/",Rework!$K148))=TRUE,0,FIND("/",Rework!$K148))))),MAX(LEFT(Rework!$L148,IF(ISERROR(FIND("/",Rework!$L148))=TRUE,LEN(Rework!$L148),FIND("/",Rework!$L148)-2)),TRIM(RIGHT(Rework!$L148,LEN(Rework!$L148)-IF(ISERROR(FIND("/",Rework!$L148))=TRUE,0,FIND("/",Rework!$L148)))))))</f>
        <v>0</v>
      </c>
      <c r="C147" s="41">
        <f>IF(AND(Rework!$F148="",Rework!$G148=""),0,Rework!$F148+Rework!$G148/12)</f>
        <v>0</v>
      </c>
      <c r="D147" s="41">
        <f>IF(AND(Rework!F148="",Rework!G148=""),0,IF(ISERROR(FIND("Slave",Rework!C148)) =FALSE,Rework!F149+Rework!G149/12,0))</f>
        <v>0</v>
      </c>
      <c r="E147" s="42">
        <f>IF(Rework!$E148="",0,Rework!$E148)</f>
        <v>0</v>
      </c>
      <c r="F147" s="43">
        <f>IF(Rework!$H148="",0,MIN(LEFT(Rework!$H148,IF(ISERROR(FIND("/",Rework!$H148))=TRUE,LEN(Rework!$H148),FIND("/",Rework!$H148)-3)),IF(ISERROR(FIND("/",Rework!$H148))=TRUE,Rework!$H148,TRIM(LEFT(RIGHT(Rework!$H148, LEN(Rework!$H148)-FIND("/",Rework!$H148)),LEN(RIGHT(Rework!$H148, LEN(Rework!$H148)-FIND("/",Rework!$H148)))-1)))))</f>
        <v>0</v>
      </c>
      <c r="G147" s="43">
        <f>IF(Rework!$I148="",0,MAX(LEFT(Rework!$I148,IF(ISERROR(FIND("/",Rework!$I148))=TRUE,LEN(Rework!$I148),FIND("/",Rework!$I148)-3)),IF(ISERROR(FIND("/",Rework!$I148))=TRUE,Rework!$I148,TRIM(LEFT(RIGHT(Rework!$I148, LEN(Rework!$I148)-FIND("/",Rework!$I148)),LEN(RIGHT(Rework!$I148, LEN(Rework!$I148)-FIND("/",Rework!$I148)))-1)))))</f>
        <v>0</v>
      </c>
      <c r="H147" s="41">
        <f>IF(Rework!W148&gt;0,IF(Rework!W148&gt;1,2,1),0)</f>
        <v>0</v>
      </c>
      <c r="I147" s="43">
        <f>IF(Rework!X148="",IF(Rework!$E148=61.5,2400,1800),Rework!X148)</f>
        <v>1800</v>
      </c>
      <c r="J147" s="41">
        <v>30</v>
      </c>
      <c r="K147" s="44">
        <f>IF(ISERROR(FIND("Belt",Rework!C148))=FALSE,0.3,IF(ISERROR(FIND("Roller",Rework!C148))=FALSE,0.05,0.25))</f>
        <v>0.25</v>
      </c>
      <c r="L147" s="44">
        <v>1</v>
      </c>
      <c r="M147" s="44">
        <v>0.95</v>
      </c>
      <c r="N147" s="44">
        <v>0.85</v>
      </c>
      <c r="O147" s="44">
        <f>IF(ISERROR(FIND("M",Rework!$N148))=TRUE,0.95,1)</f>
        <v>0.95</v>
      </c>
      <c r="P147" s="44">
        <v>1</v>
      </c>
      <c r="Q147" s="39">
        <f t="shared" si="24"/>
        <v>0</v>
      </c>
      <c r="R147" s="39">
        <f t="shared" si="25"/>
        <v>0</v>
      </c>
      <c r="S147" s="39">
        <f t="shared" si="26"/>
        <v>0</v>
      </c>
      <c r="T147" s="39">
        <f t="shared" si="27"/>
        <v>0</v>
      </c>
      <c r="U147" s="39">
        <f t="shared" si="28"/>
        <v>0</v>
      </c>
      <c r="V147" s="39">
        <f t="shared" si="29"/>
        <v>0</v>
      </c>
      <c r="W147" s="39">
        <f t="shared" si="30"/>
        <v>0</v>
      </c>
      <c r="X147" s="39">
        <f t="shared" si="31"/>
        <v>0</v>
      </c>
      <c r="Y147" s="39">
        <f t="shared" si="32"/>
        <v>36</v>
      </c>
      <c r="Z147" s="50">
        <f t="shared" si="33"/>
        <v>0</v>
      </c>
      <c r="AA147" s="32">
        <f t="shared" si="34"/>
        <v>2</v>
      </c>
      <c r="AB147" s="45">
        <f t="shared" si="35"/>
        <v>8</v>
      </c>
      <c r="AC147" s="31"/>
    </row>
    <row r="148" spans="1:29" ht="13.5" customHeight="1">
      <c r="A148" s="47" t="e">
        <f>'Conveyor List'!#REF!</f>
        <v>#REF!</v>
      </c>
      <c r="B148" s="40">
        <f>IF(AND(Rework!$K149="",Rework!$L149=""),0,MAX(MAX(LEFT(Rework!$K149,IF(ISERROR(FIND("/",Rework!$K149))=TRUE,LEN(Rework!$K149),FIND("/",Rework!$K149)-2)),TRIM(RIGHT(Rework!$K149,LEN(Rework!$K149)-IF(ISERROR(FIND("/",Rework!$K149))=TRUE,0,FIND("/",Rework!$K149))))),MAX(LEFT(Rework!$L149,IF(ISERROR(FIND("/",Rework!$L149))=TRUE,LEN(Rework!$L149),FIND("/",Rework!$L149)-2)),TRIM(RIGHT(Rework!$L149,LEN(Rework!$L149)-IF(ISERROR(FIND("/",Rework!$L149))=TRUE,0,FIND("/",Rework!$L149)))))))</f>
        <v>0</v>
      </c>
      <c r="C148" s="41">
        <f>IF(AND(Rework!$F149="",Rework!$G149=""),0,Rework!$F149+Rework!$G149/12)</f>
        <v>0</v>
      </c>
      <c r="D148" s="41">
        <f>IF(AND(Rework!F149="",Rework!G149=""),0,IF(ISERROR(FIND("Slave",Rework!C149)) =FALSE,Rework!F150+Rework!G150/12,0))</f>
        <v>0</v>
      </c>
      <c r="E148" s="42">
        <f>IF(Rework!$E149="",0,Rework!$E149)</f>
        <v>0</v>
      </c>
      <c r="F148" s="43">
        <f>IF(Rework!$H149="",0,MIN(LEFT(Rework!$H149,IF(ISERROR(FIND("/",Rework!$H149))=TRUE,LEN(Rework!$H149),FIND("/",Rework!$H149)-3)),IF(ISERROR(FIND("/",Rework!$H149))=TRUE,Rework!$H149,TRIM(LEFT(RIGHT(Rework!$H149, LEN(Rework!$H149)-FIND("/",Rework!$H149)),LEN(RIGHT(Rework!$H149, LEN(Rework!$H149)-FIND("/",Rework!$H149)))-1)))))</f>
        <v>0</v>
      </c>
      <c r="G148" s="43">
        <f>IF(Rework!$I149="",0,MAX(LEFT(Rework!$I149,IF(ISERROR(FIND("/",Rework!$I149))=TRUE,LEN(Rework!$I149),FIND("/",Rework!$I149)-3)),IF(ISERROR(FIND("/",Rework!$I149))=TRUE,Rework!$I149,TRIM(LEFT(RIGHT(Rework!$I149, LEN(Rework!$I149)-FIND("/",Rework!$I149)),LEN(RIGHT(Rework!$I149, LEN(Rework!$I149)-FIND("/",Rework!$I149)))-1)))))</f>
        <v>0</v>
      </c>
      <c r="H148" s="41">
        <f>IF(Rework!W149&gt;0,IF(Rework!W149&gt;1,2,1),0)</f>
        <v>0</v>
      </c>
      <c r="I148" s="43">
        <f>IF(Rework!X149="",IF(Rework!$E149=61.5,2400,1800),Rework!X149)</f>
        <v>1800</v>
      </c>
      <c r="J148" s="41">
        <v>30</v>
      </c>
      <c r="K148" s="44">
        <f>IF(ISERROR(FIND("Belt",Rework!C149))=FALSE,0.3,IF(ISERROR(FIND("Roller",Rework!C149))=FALSE,0.05,0.25))</f>
        <v>0.25</v>
      </c>
      <c r="L148" s="44">
        <v>1</v>
      </c>
      <c r="M148" s="44">
        <v>0.95</v>
      </c>
      <c r="N148" s="44">
        <v>0.85</v>
      </c>
      <c r="O148" s="44">
        <f>IF(ISERROR(FIND("M",Rework!$N149))=TRUE,0.95,1)</f>
        <v>0.95</v>
      </c>
      <c r="P148" s="44">
        <v>1</v>
      </c>
      <c r="Q148" s="39">
        <f t="shared" si="24"/>
        <v>0</v>
      </c>
      <c r="R148" s="39">
        <f t="shared" si="25"/>
        <v>0</v>
      </c>
      <c r="S148" s="39">
        <f t="shared" si="26"/>
        <v>0</v>
      </c>
      <c r="T148" s="39">
        <f t="shared" si="27"/>
        <v>0</v>
      </c>
      <c r="U148" s="39">
        <f t="shared" si="28"/>
        <v>0</v>
      </c>
      <c r="V148" s="39">
        <f t="shared" si="29"/>
        <v>0</v>
      </c>
      <c r="W148" s="39">
        <f t="shared" si="30"/>
        <v>0</v>
      </c>
      <c r="X148" s="39">
        <f t="shared" si="31"/>
        <v>0</v>
      </c>
      <c r="Y148" s="39">
        <f t="shared" si="32"/>
        <v>36</v>
      </c>
      <c r="Z148" s="50">
        <f t="shared" si="33"/>
        <v>0</v>
      </c>
      <c r="AA148" s="32">
        <f t="shared" si="34"/>
        <v>2</v>
      </c>
      <c r="AB148" s="45">
        <f t="shared" si="35"/>
        <v>8</v>
      </c>
      <c r="AC148" s="31"/>
    </row>
    <row r="149" spans="1:29" ht="13.5" customHeight="1">
      <c r="A149" s="47" t="e">
        <f>'Conveyor List'!#REF!</f>
        <v>#REF!</v>
      </c>
      <c r="B149" s="40">
        <f>IF(AND(Rework!$K150="",Rework!$L150=""),0,MAX(MAX(LEFT(Rework!$K150,IF(ISERROR(FIND("/",Rework!$K150))=TRUE,LEN(Rework!$K150),FIND("/",Rework!$K150)-2)),TRIM(RIGHT(Rework!$K150,LEN(Rework!$K150)-IF(ISERROR(FIND("/",Rework!$K150))=TRUE,0,FIND("/",Rework!$K150))))),MAX(LEFT(Rework!$L150,IF(ISERROR(FIND("/",Rework!$L150))=TRUE,LEN(Rework!$L150),FIND("/",Rework!$L150)-2)),TRIM(RIGHT(Rework!$L150,LEN(Rework!$L150)-IF(ISERROR(FIND("/",Rework!$L150))=TRUE,0,FIND("/",Rework!$L150)))))))</f>
        <v>0</v>
      </c>
      <c r="C149" s="41">
        <f>IF(AND(Rework!$F150="",Rework!$G150=""),0,Rework!$F150+Rework!$G150/12)</f>
        <v>0</v>
      </c>
      <c r="D149" s="41">
        <f>IF(AND(Rework!F150="",Rework!G150=""),0,IF(ISERROR(FIND("Slave",Rework!C150)) =FALSE,Rework!F151+Rework!G151/12,0))</f>
        <v>0</v>
      </c>
      <c r="E149" s="42">
        <f>IF(Rework!$E150="",0,Rework!$E150)</f>
        <v>0</v>
      </c>
      <c r="F149" s="43">
        <f>IF(Rework!$H150="",0,MIN(LEFT(Rework!$H150,IF(ISERROR(FIND("/",Rework!$H150))=TRUE,LEN(Rework!$H150),FIND("/",Rework!$H150)-3)),IF(ISERROR(FIND("/",Rework!$H150))=TRUE,Rework!$H150,TRIM(LEFT(RIGHT(Rework!$H150, LEN(Rework!$H150)-FIND("/",Rework!$H150)),LEN(RIGHT(Rework!$H150, LEN(Rework!$H150)-FIND("/",Rework!$H150)))-1)))))</f>
        <v>0</v>
      </c>
      <c r="G149" s="43">
        <f>IF(Rework!$I150="",0,MAX(LEFT(Rework!$I150,IF(ISERROR(FIND("/",Rework!$I150))=TRUE,LEN(Rework!$I150),FIND("/",Rework!$I150)-3)),IF(ISERROR(FIND("/",Rework!$I150))=TRUE,Rework!$I150,TRIM(LEFT(RIGHT(Rework!$I150, LEN(Rework!$I150)-FIND("/",Rework!$I150)),LEN(RIGHT(Rework!$I150, LEN(Rework!$I150)-FIND("/",Rework!$I150)))-1)))))</f>
        <v>0</v>
      </c>
      <c r="H149" s="41">
        <f>IF(Rework!W150&gt;0,IF(Rework!W150&gt;1,2,1),0)</f>
        <v>0</v>
      </c>
      <c r="I149" s="43">
        <f>IF(Rework!X150="",IF(Rework!$E150=61.5,2400,1800),Rework!X150)</f>
        <v>1800</v>
      </c>
      <c r="J149" s="41">
        <v>30</v>
      </c>
      <c r="K149" s="44">
        <f>IF(ISERROR(FIND("Belt",Rework!C150))=FALSE,0.3,IF(ISERROR(FIND("Roller",Rework!C150))=FALSE,0.05,0.25))</f>
        <v>0.25</v>
      </c>
      <c r="L149" s="44">
        <v>1</v>
      </c>
      <c r="M149" s="44">
        <v>0.95</v>
      </c>
      <c r="N149" s="44">
        <v>0.85</v>
      </c>
      <c r="O149" s="44">
        <f>IF(ISERROR(FIND("M",Rework!$N150))=TRUE,0.95,1)</f>
        <v>0.95</v>
      </c>
      <c r="P149" s="44">
        <v>1</v>
      </c>
      <c r="Q149" s="39">
        <f t="shared" si="24"/>
        <v>0</v>
      </c>
      <c r="R149" s="39">
        <f t="shared" si="25"/>
        <v>0</v>
      </c>
      <c r="S149" s="39">
        <f t="shared" si="26"/>
        <v>0</v>
      </c>
      <c r="T149" s="39">
        <f t="shared" si="27"/>
        <v>0</v>
      </c>
      <c r="U149" s="39">
        <f t="shared" si="28"/>
        <v>0</v>
      </c>
      <c r="V149" s="39">
        <f t="shared" si="29"/>
        <v>0</v>
      </c>
      <c r="W149" s="39">
        <f t="shared" si="30"/>
        <v>0</v>
      </c>
      <c r="X149" s="39">
        <f t="shared" si="31"/>
        <v>0</v>
      </c>
      <c r="Y149" s="39">
        <f t="shared" si="32"/>
        <v>36</v>
      </c>
      <c r="Z149" s="50">
        <f t="shared" si="33"/>
        <v>0</v>
      </c>
      <c r="AA149" s="32">
        <f t="shared" si="34"/>
        <v>2</v>
      </c>
      <c r="AB149" s="45">
        <f t="shared" si="35"/>
        <v>8</v>
      </c>
      <c r="AC149" s="31"/>
    </row>
    <row r="150" spans="1:29" ht="13.5" customHeight="1">
      <c r="A150" s="47" t="e">
        <f>'Conveyor List'!#REF!</f>
        <v>#REF!</v>
      </c>
      <c r="B150" s="40">
        <f>IF(AND(Rework!$K151="",Rework!$L151=""),0,MAX(MAX(LEFT(Rework!$K151,IF(ISERROR(FIND("/",Rework!$K151))=TRUE,LEN(Rework!$K151),FIND("/",Rework!$K151)-2)),TRIM(RIGHT(Rework!$K151,LEN(Rework!$K151)-IF(ISERROR(FIND("/",Rework!$K151))=TRUE,0,FIND("/",Rework!$K151))))),MAX(LEFT(Rework!$L151,IF(ISERROR(FIND("/",Rework!$L151))=TRUE,LEN(Rework!$L151),FIND("/",Rework!$L151)-2)),TRIM(RIGHT(Rework!$L151,LEN(Rework!$L151)-IF(ISERROR(FIND("/",Rework!$L151))=TRUE,0,FIND("/",Rework!$L151)))))))</f>
        <v>0</v>
      </c>
      <c r="C150" s="41">
        <f>IF(AND(Rework!$F151="",Rework!$G151=""),0,Rework!$F151+Rework!$G151/12)</f>
        <v>0</v>
      </c>
      <c r="D150" s="41">
        <f>IF(AND(Rework!F151="",Rework!G151=""),0,IF(ISERROR(FIND("Slave",Rework!C151)) =FALSE,Rework!F152+Rework!G152/12,0))</f>
        <v>0</v>
      </c>
      <c r="E150" s="42">
        <f>IF(Rework!$E151="",0,Rework!$E151)</f>
        <v>0</v>
      </c>
      <c r="F150" s="43">
        <f>IF(Rework!$H151="",0,MIN(LEFT(Rework!$H151,IF(ISERROR(FIND("/",Rework!$H151))=TRUE,LEN(Rework!$H151),FIND("/",Rework!$H151)-3)),IF(ISERROR(FIND("/",Rework!$H151))=TRUE,Rework!$H151,TRIM(LEFT(RIGHT(Rework!$H151, LEN(Rework!$H151)-FIND("/",Rework!$H151)),LEN(RIGHT(Rework!$H151, LEN(Rework!$H151)-FIND("/",Rework!$H151)))-1)))))</f>
        <v>0</v>
      </c>
      <c r="G150" s="43">
        <f>IF(Rework!$I151="",0,MAX(LEFT(Rework!$I151,IF(ISERROR(FIND("/",Rework!$I151))=TRUE,LEN(Rework!$I151),FIND("/",Rework!$I151)-3)),IF(ISERROR(FIND("/",Rework!$I151))=TRUE,Rework!$I151,TRIM(LEFT(RIGHT(Rework!$I151, LEN(Rework!$I151)-FIND("/",Rework!$I151)),LEN(RIGHT(Rework!$I151, LEN(Rework!$I151)-FIND("/",Rework!$I151)))-1)))))</f>
        <v>0</v>
      </c>
      <c r="H150" s="41">
        <f>IF(Rework!W151&gt;0,IF(Rework!W151&gt;1,2,1),0)</f>
        <v>0</v>
      </c>
      <c r="I150" s="43">
        <f>IF(Rework!X151="",IF(Rework!$E151=61.5,2400,1800),Rework!X151)</f>
        <v>1800</v>
      </c>
      <c r="J150" s="41">
        <v>30</v>
      </c>
      <c r="K150" s="44">
        <f>IF(ISERROR(FIND("Belt",Rework!C151))=FALSE,0.3,IF(ISERROR(FIND("Roller",Rework!C151))=FALSE,0.05,0.25))</f>
        <v>0.25</v>
      </c>
      <c r="L150" s="44">
        <v>1</v>
      </c>
      <c r="M150" s="44">
        <v>0.95</v>
      </c>
      <c r="N150" s="44">
        <v>0.85</v>
      </c>
      <c r="O150" s="44">
        <f>IF(ISERROR(FIND("M",Rework!$N151))=TRUE,0.95,1)</f>
        <v>0.95</v>
      </c>
      <c r="P150" s="44">
        <v>1</v>
      </c>
      <c r="Q150" s="39">
        <f t="shared" si="24"/>
        <v>0</v>
      </c>
      <c r="R150" s="39">
        <f t="shared" si="25"/>
        <v>0</v>
      </c>
      <c r="S150" s="39">
        <f t="shared" si="26"/>
        <v>0</v>
      </c>
      <c r="T150" s="39">
        <f t="shared" si="27"/>
        <v>0</v>
      </c>
      <c r="U150" s="39">
        <f t="shared" si="28"/>
        <v>0</v>
      </c>
      <c r="V150" s="39">
        <f t="shared" si="29"/>
        <v>0</v>
      </c>
      <c r="W150" s="39">
        <f t="shared" si="30"/>
        <v>0</v>
      </c>
      <c r="X150" s="39">
        <f t="shared" si="31"/>
        <v>0</v>
      </c>
      <c r="Y150" s="39">
        <f t="shared" si="32"/>
        <v>36</v>
      </c>
      <c r="Z150" s="50">
        <f t="shared" si="33"/>
        <v>0</v>
      </c>
      <c r="AA150" s="32">
        <f t="shared" si="34"/>
        <v>2</v>
      </c>
      <c r="AB150" s="45">
        <f t="shared" si="35"/>
        <v>8</v>
      </c>
      <c r="AC150" s="31"/>
    </row>
    <row r="151" spans="1:29" ht="13.5" customHeight="1">
      <c r="A151" s="47" t="e">
        <f>'Conveyor List'!#REF!</f>
        <v>#REF!</v>
      </c>
      <c r="B151" s="40">
        <f>IF(AND(Rework!$K152="",Rework!$L152=""),0,MAX(MAX(LEFT(Rework!$K152,IF(ISERROR(FIND("/",Rework!$K152))=TRUE,LEN(Rework!$K152),FIND("/",Rework!$K152)-2)),TRIM(RIGHT(Rework!$K152,LEN(Rework!$K152)-IF(ISERROR(FIND("/",Rework!$K152))=TRUE,0,FIND("/",Rework!$K152))))),MAX(LEFT(Rework!$L152,IF(ISERROR(FIND("/",Rework!$L152))=TRUE,LEN(Rework!$L152),FIND("/",Rework!$L152)-2)),TRIM(RIGHT(Rework!$L152,LEN(Rework!$L152)-IF(ISERROR(FIND("/",Rework!$L152))=TRUE,0,FIND("/",Rework!$L152)))))))</f>
        <v>0</v>
      </c>
      <c r="C151" s="41">
        <f>IF(AND(Rework!$F152="",Rework!$G152=""),0,Rework!$F152+Rework!$G152/12)</f>
        <v>0</v>
      </c>
      <c r="D151" s="41">
        <f>IF(AND(Rework!F152="",Rework!G152=""),0,IF(ISERROR(FIND("Slave",Rework!C152)) =FALSE,Rework!F153+Rework!G153/12,0))</f>
        <v>0</v>
      </c>
      <c r="E151" s="42">
        <f>IF(Rework!$E152="",0,Rework!$E152)</f>
        <v>0</v>
      </c>
      <c r="F151" s="43">
        <f>IF(Rework!$H152="",0,MIN(LEFT(Rework!$H152,IF(ISERROR(FIND("/",Rework!$H152))=TRUE,LEN(Rework!$H152),FIND("/",Rework!$H152)-3)),IF(ISERROR(FIND("/",Rework!$H152))=TRUE,Rework!$H152,TRIM(LEFT(RIGHT(Rework!$H152, LEN(Rework!$H152)-FIND("/",Rework!$H152)),LEN(RIGHT(Rework!$H152, LEN(Rework!$H152)-FIND("/",Rework!$H152)))-1)))))</f>
        <v>0</v>
      </c>
      <c r="G151" s="43">
        <f>IF(Rework!$I152="",0,MAX(LEFT(Rework!$I152,IF(ISERROR(FIND("/",Rework!$I152))=TRUE,LEN(Rework!$I152),FIND("/",Rework!$I152)-3)),IF(ISERROR(FIND("/",Rework!$I152))=TRUE,Rework!$I152,TRIM(LEFT(RIGHT(Rework!$I152, LEN(Rework!$I152)-FIND("/",Rework!$I152)),LEN(RIGHT(Rework!$I152, LEN(Rework!$I152)-FIND("/",Rework!$I152)))-1)))))</f>
        <v>0</v>
      </c>
      <c r="H151" s="41">
        <f>IF(Rework!W152&gt;0,IF(Rework!W152&gt;1,2,1),0)</f>
        <v>0</v>
      </c>
      <c r="I151" s="43">
        <f>IF(Rework!X152="",IF(Rework!$E152=61.5,2400,1800),Rework!X152)</f>
        <v>1800</v>
      </c>
      <c r="J151" s="41">
        <v>30</v>
      </c>
      <c r="K151" s="44">
        <f>IF(ISERROR(FIND("Belt",Rework!C152))=FALSE,0.3,IF(ISERROR(FIND("Roller",Rework!C152))=FALSE,0.05,0.25))</f>
        <v>0.25</v>
      </c>
      <c r="L151" s="44">
        <v>1</v>
      </c>
      <c r="M151" s="44">
        <v>0.95</v>
      </c>
      <c r="N151" s="44">
        <v>0.85</v>
      </c>
      <c r="O151" s="44">
        <f>IF(ISERROR(FIND("M",Rework!$N152))=TRUE,0.95,1)</f>
        <v>0.95</v>
      </c>
      <c r="P151" s="44">
        <v>1</v>
      </c>
      <c r="Q151" s="39">
        <f t="shared" si="24"/>
        <v>0</v>
      </c>
      <c r="R151" s="39">
        <f t="shared" si="25"/>
        <v>0</v>
      </c>
      <c r="S151" s="39">
        <f t="shared" si="26"/>
        <v>0</v>
      </c>
      <c r="T151" s="39">
        <f t="shared" si="27"/>
        <v>0</v>
      </c>
      <c r="U151" s="39">
        <f t="shared" si="28"/>
        <v>0</v>
      </c>
      <c r="V151" s="39">
        <f t="shared" si="29"/>
        <v>0</v>
      </c>
      <c r="W151" s="39">
        <f t="shared" si="30"/>
        <v>0</v>
      </c>
      <c r="X151" s="39">
        <f t="shared" si="31"/>
        <v>0</v>
      </c>
      <c r="Y151" s="39">
        <f t="shared" si="32"/>
        <v>36</v>
      </c>
      <c r="Z151" s="50">
        <f t="shared" si="33"/>
        <v>0</v>
      </c>
      <c r="AA151" s="32">
        <f t="shared" si="34"/>
        <v>2</v>
      </c>
      <c r="AB151" s="45">
        <f t="shared" si="35"/>
        <v>8</v>
      </c>
      <c r="AC151" s="31"/>
    </row>
    <row r="152" spans="1:29" ht="13.5" customHeight="1">
      <c r="A152" s="47" t="e">
        <f>'Conveyor List'!#REF!</f>
        <v>#REF!</v>
      </c>
      <c r="B152" s="40">
        <f>IF(AND(Rework!$K153="",Rework!$L153=""),0,MAX(MAX(LEFT(Rework!$K153,IF(ISERROR(FIND("/",Rework!$K153))=TRUE,LEN(Rework!$K153),FIND("/",Rework!$K153)-2)),TRIM(RIGHT(Rework!$K153,LEN(Rework!$K153)-IF(ISERROR(FIND("/",Rework!$K153))=TRUE,0,FIND("/",Rework!$K153))))),MAX(LEFT(Rework!$L153,IF(ISERROR(FIND("/",Rework!$L153))=TRUE,LEN(Rework!$L153),FIND("/",Rework!$L153)-2)),TRIM(RIGHT(Rework!$L153,LEN(Rework!$L153)-IF(ISERROR(FIND("/",Rework!$L153))=TRUE,0,FIND("/",Rework!$L153)))))))</f>
        <v>0</v>
      </c>
      <c r="C152" s="41">
        <f>IF(AND(Rework!$F153="",Rework!$G153=""),0,Rework!$F153+Rework!$G153/12)</f>
        <v>0</v>
      </c>
      <c r="D152" s="41">
        <f>IF(AND(Rework!F153="",Rework!G153=""),0,IF(ISERROR(FIND("Slave",Rework!C153)) =FALSE,Rework!F154+Rework!G154/12,0))</f>
        <v>0</v>
      </c>
      <c r="E152" s="42">
        <f>IF(Rework!$E153="",0,Rework!$E153)</f>
        <v>0</v>
      </c>
      <c r="F152" s="43">
        <f>IF(Rework!$H153="",0,MIN(LEFT(Rework!$H153,IF(ISERROR(FIND("/",Rework!$H153))=TRUE,LEN(Rework!$H153),FIND("/",Rework!$H153)-3)),IF(ISERROR(FIND("/",Rework!$H153))=TRUE,Rework!$H153,TRIM(LEFT(RIGHT(Rework!$H153, LEN(Rework!$H153)-FIND("/",Rework!$H153)),LEN(RIGHT(Rework!$H153, LEN(Rework!$H153)-FIND("/",Rework!$H153)))-1)))))</f>
        <v>0</v>
      </c>
      <c r="G152" s="43">
        <f>IF(Rework!$I153="",0,MAX(LEFT(Rework!$I153,IF(ISERROR(FIND("/",Rework!$I153))=TRUE,LEN(Rework!$I153),FIND("/",Rework!$I153)-3)),IF(ISERROR(FIND("/",Rework!$I153))=TRUE,Rework!$I153,TRIM(LEFT(RIGHT(Rework!$I153, LEN(Rework!$I153)-FIND("/",Rework!$I153)),LEN(RIGHT(Rework!$I153, LEN(Rework!$I153)-FIND("/",Rework!$I153)))-1)))))</f>
        <v>0</v>
      </c>
      <c r="H152" s="41">
        <f>IF(Rework!W153&gt;0,IF(Rework!W153&gt;1,2,1),0)</f>
        <v>0</v>
      </c>
      <c r="I152" s="43">
        <f>IF(Rework!X153="",IF(Rework!$E153=61.5,2400,1800),Rework!X153)</f>
        <v>1800</v>
      </c>
      <c r="J152" s="41">
        <v>30</v>
      </c>
      <c r="K152" s="44">
        <f>IF(ISERROR(FIND("Belt",Rework!C153))=FALSE,0.3,IF(ISERROR(FIND("Roller",Rework!C153))=FALSE,0.05,0.25))</f>
        <v>0.25</v>
      </c>
      <c r="L152" s="44">
        <v>1</v>
      </c>
      <c r="M152" s="44">
        <v>0.95</v>
      </c>
      <c r="N152" s="44">
        <v>0.85</v>
      </c>
      <c r="O152" s="44">
        <f>IF(ISERROR(FIND("M",Rework!$N153))=TRUE,0.95,1)</f>
        <v>0.95</v>
      </c>
      <c r="P152" s="44">
        <v>1</v>
      </c>
      <c r="Q152" s="39">
        <f t="shared" si="24"/>
        <v>0</v>
      </c>
      <c r="R152" s="39">
        <f t="shared" si="25"/>
        <v>0</v>
      </c>
      <c r="S152" s="39">
        <f t="shared" si="26"/>
        <v>0</v>
      </c>
      <c r="T152" s="39">
        <f t="shared" si="27"/>
        <v>0</v>
      </c>
      <c r="U152" s="39">
        <f t="shared" si="28"/>
        <v>0</v>
      </c>
      <c r="V152" s="39">
        <f t="shared" si="29"/>
        <v>0</v>
      </c>
      <c r="W152" s="39">
        <f t="shared" si="30"/>
        <v>0</v>
      </c>
      <c r="X152" s="39">
        <f t="shared" si="31"/>
        <v>0</v>
      </c>
      <c r="Y152" s="39">
        <f t="shared" si="32"/>
        <v>36</v>
      </c>
      <c r="Z152" s="50">
        <f t="shared" si="33"/>
        <v>0</v>
      </c>
      <c r="AA152" s="32">
        <f t="shared" si="34"/>
        <v>2</v>
      </c>
      <c r="AB152" s="45">
        <f t="shared" si="35"/>
        <v>8</v>
      </c>
      <c r="AC152" s="31"/>
    </row>
    <row r="153" spans="1:29" ht="13.5" customHeight="1">
      <c r="A153" s="47" t="e">
        <f>'Conveyor List'!#REF!</f>
        <v>#REF!</v>
      </c>
      <c r="B153" s="40">
        <f>IF(AND(Rework!$K154="",Rework!$L154=""),0,MAX(MAX(LEFT(Rework!$K154,IF(ISERROR(FIND("/",Rework!$K154))=TRUE,LEN(Rework!$K154),FIND("/",Rework!$K154)-2)),TRIM(RIGHT(Rework!$K154,LEN(Rework!$K154)-IF(ISERROR(FIND("/",Rework!$K154))=TRUE,0,FIND("/",Rework!$K154))))),MAX(LEFT(Rework!$L154,IF(ISERROR(FIND("/",Rework!$L154))=TRUE,LEN(Rework!$L154),FIND("/",Rework!$L154)-2)),TRIM(RIGHT(Rework!$L154,LEN(Rework!$L154)-IF(ISERROR(FIND("/",Rework!$L154))=TRUE,0,FIND("/",Rework!$L154)))))))</f>
        <v>0</v>
      </c>
      <c r="C153" s="41">
        <f>IF(AND(Rework!$F154="",Rework!$G154=""),0,Rework!$F154+Rework!$G154/12)</f>
        <v>0</v>
      </c>
      <c r="D153" s="41">
        <f>IF(AND(Rework!F154="",Rework!G154=""),0,IF(ISERROR(FIND("Slave",Rework!C154)) =FALSE,Rework!F155+Rework!G155/12,0))</f>
        <v>0</v>
      </c>
      <c r="E153" s="42">
        <f>IF(Rework!$E154="",0,Rework!$E154)</f>
        <v>0</v>
      </c>
      <c r="F153" s="43">
        <f>IF(Rework!$H154="",0,MIN(LEFT(Rework!$H154,IF(ISERROR(FIND("/",Rework!$H154))=TRUE,LEN(Rework!$H154),FIND("/",Rework!$H154)-3)),IF(ISERROR(FIND("/",Rework!$H154))=TRUE,Rework!$H154,TRIM(LEFT(RIGHT(Rework!$H154, LEN(Rework!$H154)-FIND("/",Rework!$H154)),LEN(RIGHT(Rework!$H154, LEN(Rework!$H154)-FIND("/",Rework!$H154)))-1)))))</f>
        <v>0</v>
      </c>
      <c r="G153" s="43">
        <f>IF(Rework!$I154="",0,MAX(LEFT(Rework!$I154,IF(ISERROR(FIND("/",Rework!$I154))=TRUE,LEN(Rework!$I154),FIND("/",Rework!$I154)-3)),IF(ISERROR(FIND("/",Rework!$I154))=TRUE,Rework!$I154,TRIM(LEFT(RIGHT(Rework!$I154, LEN(Rework!$I154)-FIND("/",Rework!$I154)),LEN(RIGHT(Rework!$I154, LEN(Rework!$I154)-FIND("/",Rework!$I154)))-1)))))</f>
        <v>0</v>
      </c>
      <c r="H153" s="41">
        <f>IF(Rework!W154&gt;0,IF(Rework!W154&gt;1,2,1),0)</f>
        <v>0</v>
      </c>
      <c r="I153" s="43">
        <f>IF(Rework!X154="",IF(Rework!$E154=61.5,2400,1800),Rework!X154)</f>
        <v>1800</v>
      </c>
      <c r="J153" s="41">
        <v>30</v>
      </c>
      <c r="K153" s="44">
        <f>IF(ISERROR(FIND("Belt",Rework!C154))=FALSE,0.3,IF(ISERROR(FIND("Roller",Rework!C154))=FALSE,0.05,0.25))</f>
        <v>0.25</v>
      </c>
      <c r="L153" s="44">
        <v>1</v>
      </c>
      <c r="M153" s="44">
        <v>0.95</v>
      </c>
      <c r="N153" s="44">
        <v>0.85</v>
      </c>
      <c r="O153" s="44">
        <f>IF(ISERROR(FIND("M",Rework!$N154))=TRUE,0.95,1)</f>
        <v>0.95</v>
      </c>
      <c r="P153" s="44">
        <v>1</v>
      </c>
      <c r="Q153" s="39">
        <f t="shared" si="24"/>
        <v>0</v>
      </c>
      <c r="R153" s="39">
        <f t="shared" si="25"/>
        <v>0</v>
      </c>
      <c r="S153" s="39">
        <f t="shared" si="26"/>
        <v>0</v>
      </c>
      <c r="T153" s="39">
        <f t="shared" si="27"/>
        <v>0</v>
      </c>
      <c r="U153" s="39">
        <f t="shared" si="28"/>
        <v>0</v>
      </c>
      <c r="V153" s="39">
        <f t="shared" si="29"/>
        <v>0</v>
      </c>
      <c r="W153" s="39">
        <f t="shared" si="30"/>
        <v>0</v>
      </c>
      <c r="X153" s="39">
        <f t="shared" si="31"/>
        <v>0</v>
      </c>
      <c r="Y153" s="39">
        <f t="shared" si="32"/>
        <v>36</v>
      </c>
      <c r="Z153" s="50">
        <f t="shared" si="33"/>
        <v>0</v>
      </c>
      <c r="AA153" s="32">
        <f t="shared" si="34"/>
        <v>2</v>
      </c>
      <c r="AB153" s="45">
        <f t="shared" si="35"/>
        <v>8</v>
      </c>
      <c r="AC153" s="31"/>
    </row>
    <row r="154" spans="1:29" ht="13.5" customHeight="1">
      <c r="A154" s="47" t="e">
        <f>'Conveyor List'!#REF!</f>
        <v>#REF!</v>
      </c>
      <c r="B154" s="40">
        <f>IF(AND(Rework!$K155="",Rework!$L155=""),0,MAX(MAX(LEFT(Rework!$K155,IF(ISERROR(FIND("/",Rework!$K155))=TRUE,LEN(Rework!$K155),FIND("/",Rework!$K155)-2)),TRIM(RIGHT(Rework!$K155,LEN(Rework!$K155)-IF(ISERROR(FIND("/",Rework!$K155))=TRUE,0,FIND("/",Rework!$K155))))),MAX(LEFT(Rework!$L155,IF(ISERROR(FIND("/",Rework!$L155))=TRUE,LEN(Rework!$L155),FIND("/",Rework!$L155)-2)),TRIM(RIGHT(Rework!$L155,LEN(Rework!$L155)-IF(ISERROR(FIND("/",Rework!$L155))=TRUE,0,FIND("/",Rework!$L155)))))))</f>
        <v>0</v>
      </c>
      <c r="C154" s="41">
        <f>IF(AND(Rework!$F155="",Rework!$G155=""),0,Rework!$F155+Rework!$G155/12)</f>
        <v>0</v>
      </c>
      <c r="D154" s="41">
        <f>IF(AND(Rework!F155="",Rework!G155=""),0,IF(ISERROR(FIND("Slave",Rework!C155)) =FALSE,Rework!F156+Rework!G156/12,0))</f>
        <v>0</v>
      </c>
      <c r="E154" s="42">
        <f>IF(Rework!$E155="",0,Rework!$E155)</f>
        <v>0</v>
      </c>
      <c r="F154" s="43">
        <f>IF(Rework!$H155="",0,MIN(LEFT(Rework!$H155,IF(ISERROR(FIND("/",Rework!$H155))=TRUE,LEN(Rework!$H155),FIND("/",Rework!$H155)-3)),IF(ISERROR(FIND("/",Rework!$H155))=TRUE,Rework!$H155,TRIM(LEFT(RIGHT(Rework!$H155, LEN(Rework!$H155)-FIND("/",Rework!$H155)),LEN(RIGHT(Rework!$H155, LEN(Rework!$H155)-FIND("/",Rework!$H155)))-1)))))</f>
        <v>0</v>
      </c>
      <c r="G154" s="43">
        <f>IF(Rework!$I155="",0,MAX(LEFT(Rework!$I155,IF(ISERROR(FIND("/",Rework!$I155))=TRUE,LEN(Rework!$I155),FIND("/",Rework!$I155)-3)),IF(ISERROR(FIND("/",Rework!$I155))=TRUE,Rework!$I155,TRIM(LEFT(RIGHT(Rework!$I155, LEN(Rework!$I155)-FIND("/",Rework!$I155)),LEN(RIGHT(Rework!$I155, LEN(Rework!$I155)-FIND("/",Rework!$I155)))-1)))))</f>
        <v>0</v>
      </c>
      <c r="H154" s="41">
        <f>IF(Rework!W155&gt;0,IF(Rework!W155&gt;1,2,1),0)</f>
        <v>0</v>
      </c>
      <c r="I154" s="43">
        <f>IF(Rework!X155="",IF(Rework!$E155=61.5,2400,1800),Rework!X155)</f>
        <v>1800</v>
      </c>
      <c r="J154" s="41">
        <v>30</v>
      </c>
      <c r="K154" s="44">
        <f>IF(ISERROR(FIND("Belt",Rework!C155))=FALSE,0.3,IF(ISERROR(FIND("Roller",Rework!C155))=FALSE,0.05,0.25))</f>
        <v>0.25</v>
      </c>
      <c r="L154" s="44">
        <v>1</v>
      </c>
      <c r="M154" s="44">
        <v>0.95</v>
      </c>
      <c r="N154" s="44">
        <v>0.85</v>
      </c>
      <c r="O154" s="44">
        <f>IF(ISERROR(FIND("M",Rework!$N155))=TRUE,0.95,1)</f>
        <v>0.95</v>
      </c>
      <c r="P154" s="44">
        <v>1</v>
      </c>
      <c r="Q154" s="39">
        <f t="shared" si="24"/>
        <v>0</v>
      </c>
      <c r="R154" s="39">
        <f t="shared" si="25"/>
        <v>0</v>
      </c>
      <c r="S154" s="39">
        <f t="shared" si="26"/>
        <v>0</v>
      </c>
      <c r="T154" s="39">
        <f t="shared" si="27"/>
        <v>0</v>
      </c>
      <c r="U154" s="39">
        <f t="shared" si="28"/>
        <v>0</v>
      </c>
      <c r="V154" s="39">
        <f t="shared" si="29"/>
        <v>0</v>
      </c>
      <c r="W154" s="39">
        <f t="shared" si="30"/>
        <v>0</v>
      </c>
      <c r="X154" s="39">
        <f t="shared" si="31"/>
        <v>0</v>
      </c>
      <c r="Y154" s="39">
        <f t="shared" si="32"/>
        <v>36</v>
      </c>
      <c r="Z154" s="50">
        <f t="shared" si="33"/>
        <v>0</v>
      </c>
      <c r="AA154" s="32">
        <f t="shared" si="34"/>
        <v>2</v>
      </c>
      <c r="AB154" s="45">
        <f t="shared" si="35"/>
        <v>8</v>
      </c>
      <c r="AC154" s="31"/>
    </row>
    <row r="155" spans="1:29" ht="13.5" customHeight="1">
      <c r="A155" s="47" t="e">
        <f>'Conveyor List'!#REF!</f>
        <v>#REF!</v>
      </c>
      <c r="B15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55" s="41" t="e">
        <f>IF(AND('Conveyor List'!#REF!="",'Conveyor List'!#REF!=""),0,'Conveyor List'!#REF!+'Conveyor List'!#REF!/12)</f>
        <v>#REF!</v>
      </c>
      <c r="D155" s="41">
        <f>IF(AND(Rework!F156="",Rework!G156=""),0,IF(ISERROR(FIND("Slave",Rework!C156)) =FALSE,Rework!F157+Rework!G157/12,0))</f>
        <v>0</v>
      </c>
      <c r="E155" s="42" t="e">
        <f>IF('Conveyor List'!#REF!="",0,'Conveyor List'!#REF!)</f>
        <v>#REF!</v>
      </c>
      <c r="F15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5" s="41">
        <f>IF(Rework!W156&gt;0,IF(Rework!W156&gt;1,2,1),0)</f>
        <v>0</v>
      </c>
      <c r="I155" s="43">
        <f>IF(Rework!X156="",IF(Rework!$E156=61.5,2400,1800),Rework!X156)</f>
        <v>1800</v>
      </c>
      <c r="J155" s="41">
        <v>30</v>
      </c>
      <c r="K155" s="44">
        <f>IF(ISERROR(FIND("Slider",'Conveyor List'!#REF!))=FALSE,0.3,IF(ISERROR(FIND("Roller",'Conveyor List'!#REF!))=FALSE,0.05,0.25))</f>
        <v>0.25</v>
      </c>
      <c r="L155" s="44">
        <v>1</v>
      </c>
      <c r="M155" s="44">
        <v>0.95</v>
      </c>
      <c r="N155" s="44">
        <v>0.85</v>
      </c>
      <c r="O155" s="44">
        <f>IF(ISERROR(FIND("M",'Conveyor List'!#REF!))=TRUE,0.95,1)</f>
        <v>0.95</v>
      </c>
      <c r="P155" s="44">
        <v>1</v>
      </c>
      <c r="Q155" s="39" t="e">
        <f t="shared" si="24"/>
        <v>#REF!</v>
      </c>
      <c r="R155" s="39" t="e">
        <f t="shared" si="25"/>
        <v>#REF!</v>
      </c>
      <c r="S155" s="39" t="e">
        <f t="shared" si="26"/>
        <v>#REF!</v>
      </c>
      <c r="T155" s="39" t="e">
        <f t="shared" si="27"/>
        <v>#REF!</v>
      </c>
      <c r="U155" s="39" t="e">
        <f t="shared" si="28"/>
        <v>#REF!</v>
      </c>
      <c r="V155" s="39">
        <f t="shared" si="29"/>
        <v>0</v>
      </c>
      <c r="W155" s="39">
        <f t="shared" si="30"/>
        <v>0</v>
      </c>
      <c r="X155" s="39" t="e">
        <f t="shared" si="31"/>
        <v>#REF!</v>
      </c>
      <c r="Y155" s="39" t="e">
        <f t="shared" si="32"/>
        <v>#REF!</v>
      </c>
      <c r="Z155" s="50" t="e">
        <f t="shared" si="33"/>
        <v>#REF!</v>
      </c>
      <c r="AA155" s="32" t="e">
        <f t="shared" si="34"/>
        <v>#REF!</v>
      </c>
      <c r="AB155" s="45" t="e">
        <f t="shared" si="35"/>
        <v>#REF!</v>
      </c>
      <c r="AC155" s="31"/>
    </row>
    <row r="156" spans="1:29" ht="13.5" customHeight="1">
      <c r="A156" s="47" t="e">
        <f>'Conveyor List'!#REF!</f>
        <v>#REF!</v>
      </c>
      <c r="B15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56" s="41" t="e">
        <f>IF(AND('Conveyor List'!#REF!="",'Conveyor List'!#REF!=""),0,'Conveyor List'!#REF!+'Conveyor List'!#REF!/12)</f>
        <v>#REF!</v>
      </c>
      <c r="D156" s="41" t="e">
        <f>IF(AND('Conveyor List'!#REF!="",'Conveyor List'!#REF!=""),0,IF(ISERROR(FIND("Slave",'Conveyor List'!#REF!)) =FALSE,'Conveyor List'!#REF!+'Conveyor List'!#REF!/12,0))</f>
        <v>#REF!</v>
      </c>
      <c r="E156" s="42" t="e">
        <f>IF('Conveyor List'!#REF!="",0,'Conveyor List'!#REF!)</f>
        <v>#REF!</v>
      </c>
      <c r="F15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6" s="41">
        <f>IF(Rework!W157&gt;0,IF(Rework!W157&gt;1,2,1),0)</f>
        <v>0</v>
      </c>
      <c r="I156" s="43">
        <f>IF(Rework!X157="",IF(Rework!$E157=61.5,2400,1800),Rework!X157)</f>
        <v>1800</v>
      </c>
      <c r="J156" s="41">
        <v>30</v>
      </c>
      <c r="K156" s="44">
        <f>IF(ISERROR(FIND("Slider",'Conveyor List'!#REF!))=FALSE,0.3,IF(ISERROR(FIND("Roller",'Conveyor List'!#REF!))=FALSE,0.05,0.25))</f>
        <v>0.25</v>
      </c>
      <c r="L156" s="44">
        <v>1</v>
      </c>
      <c r="M156" s="44">
        <v>0.95</v>
      </c>
      <c r="N156" s="44">
        <v>0.85</v>
      </c>
      <c r="O156" s="44">
        <f>IF(ISERROR(FIND("M",'Conveyor List'!#REF!))=TRUE,0.95,1)</f>
        <v>0.95</v>
      </c>
      <c r="P156" s="44">
        <v>1</v>
      </c>
      <c r="Q156" s="39" t="e">
        <f t="shared" si="24"/>
        <v>#REF!</v>
      </c>
      <c r="R156" s="39" t="e">
        <f t="shared" si="25"/>
        <v>#REF!</v>
      </c>
      <c r="S156" s="39" t="e">
        <f t="shared" si="26"/>
        <v>#REF!</v>
      </c>
      <c r="T156" s="39" t="e">
        <f t="shared" si="27"/>
        <v>#REF!</v>
      </c>
      <c r="U156" s="39" t="e">
        <f t="shared" si="28"/>
        <v>#REF!</v>
      </c>
      <c r="V156" s="39">
        <f t="shared" si="29"/>
        <v>0</v>
      </c>
      <c r="W156" s="39" t="e">
        <f t="shared" si="30"/>
        <v>#REF!</v>
      </c>
      <c r="X156" s="39" t="e">
        <f t="shared" si="31"/>
        <v>#REF!</v>
      </c>
      <c r="Y156" s="39" t="e">
        <f t="shared" si="32"/>
        <v>#REF!</v>
      </c>
      <c r="Z156" s="50" t="e">
        <f t="shared" si="33"/>
        <v>#REF!</v>
      </c>
      <c r="AA156" s="32" t="e">
        <f t="shared" si="34"/>
        <v>#REF!</v>
      </c>
      <c r="AB156" s="45" t="e">
        <f t="shared" si="35"/>
        <v>#REF!</v>
      </c>
      <c r="AC156" s="31"/>
    </row>
    <row r="157" spans="1:29" ht="13.5" customHeight="1">
      <c r="A157" s="47" t="str">
        <f>'Conveyor List'!C6</f>
        <v>BS1_015_CH</v>
      </c>
      <c r="B157" s="40" t="e">
        <f>IF(AND('Conveyor List'!$H6="",'Conveyor List'!#REF!=""),0,MAX(MAX(LEFT('Conveyor List'!$H6,IF(ISERROR(FIND("/",'Conveyor List'!$H6))=TRUE,LEN('Conveyor List'!$H6),FIND("/",'Conveyor List'!$H6)-2)),TRIM(RIGHT('Conveyor List'!$H6,LEN('Conveyor List'!$H6)-IF(ISERROR(FIND("/",'Conveyor List'!$H6))=TRUE,0,FIND("/",'Conveyor List'!$H6))))),MAX(LEFT('Conveyor List'!#REF!,IF(ISERROR(FIND("/",'Conveyor List'!#REF!))=TRUE,LEN('Conveyor List'!#REF!),FIND("/",'Conveyor List'!#REF!)-2)),TRIM(RIGHT('Conveyor List'!#REF!,LEN('Conveyor List'!#REF!)-IF(ISERROR(FIND("/",'Conveyor List'!#REF!))=TRUE,0,FIND("/",'Conveyor List'!#REF!)))))))</f>
        <v>#REF!</v>
      </c>
      <c r="C157" s="41" t="e">
        <f>IF(AND('Conveyor List'!#REF!="",'Conveyor List'!#REF!=""),0,'Conveyor List'!#REF!+'Conveyor List'!#REF!/12)</f>
        <v>#REF!</v>
      </c>
      <c r="D157" s="41" t="e">
        <f>IF(AND('Conveyor List'!#REF!="",'Conveyor List'!#REF!=""),0,IF(ISERROR(FIND("Slave",'Conveyor List'!G6)) =FALSE,'Conveyor List'!#REF!+'Conveyor List'!#REF!/12,0))</f>
        <v>#REF!</v>
      </c>
      <c r="E157" s="42" t="e">
        <f>IF('Conveyor List'!#REF!="",0,'Conveyor List'!#REF!)</f>
        <v>#REF!</v>
      </c>
      <c r="F15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7" s="41">
        <f>IF(Rework!W158&gt;0,IF(Rework!W158&gt;1,2,1),0)</f>
        <v>0</v>
      </c>
      <c r="I157" s="43">
        <f>IF(Rework!X158="",IF(Rework!$E158=61.5,2400,1800),Rework!X158)</f>
        <v>1800</v>
      </c>
      <c r="J157" s="41">
        <v>30</v>
      </c>
      <c r="K157" s="44">
        <f>IF(ISERROR(FIND("Slider",'Conveyor List'!G6))=FALSE,0.3,IF(ISERROR(FIND("Roller",'Conveyor List'!G6))=FALSE,0.05,0.25))</f>
        <v>0.25</v>
      </c>
      <c r="L157" s="44">
        <v>1</v>
      </c>
      <c r="M157" s="44">
        <v>0.95</v>
      </c>
      <c r="N157" s="44">
        <v>0.85</v>
      </c>
      <c r="O157" s="44">
        <f>IF(ISERROR(FIND("M",'Conveyor List'!#REF!))=TRUE,0.95,1)</f>
        <v>0.95</v>
      </c>
      <c r="P157" s="44">
        <v>1</v>
      </c>
      <c r="Q157" s="39" t="e">
        <f t="shared" si="24"/>
        <v>#REF!</v>
      </c>
      <c r="R157" s="39" t="e">
        <f t="shared" si="25"/>
        <v>#REF!</v>
      </c>
      <c r="S157" s="39" t="e">
        <f t="shared" si="26"/>
        <v>#REF!</v>
      </c>
      <c r="T157" s="39" t="e">
        <f t="shared" si="27"/>
        <v>#REF!</v>
      </c>
      <c r="U157" s="39" t="e">
        <f t="shared" si="28"/>
        <v>#REF!</v>
      </c>
      <c r="V157" s="39">
        <f t="shared" si="29"/>
        <v>0</v>
      </c>
      <c r="W157" s="39" t="e">
        <f t="shared" si="30"/>
        <v>#REF!</v>
      </c>
      <c r="X157" s="39" t="e">
        <f t="shared" si="31"/>
        <v>#REF!</v>
      </c>
      <c r="Y157" s="39" t="e">
        <f t="shared" si="32"/>
        <v>#REF!</v>
      </c>
      <c r="Z157" s="50" t="e">
        <f t="shared" si="33"/>
        <v>#REF!</v>
      </c>
      <c r="AA157" s="32" t="e">
        <f t="shared" si="34"/>
        <v>#REF!</v>
      </c>
      <c r="AB157" s="45" t="e">
        <f t="shared" si="35"/>
        <v>#REF!</v>
      </c>
      <c r="AC157" s="31"/>
    </row>
    <row r="158" spans="1:29" ht="13.5" customHeight="1">
      <c r="A158" s="47" t="str">
        <f>'Conveyor List'!C7</f>
        <v>BS1_020</v>
      </c>
      <c r="B158" s="40" t="e">
        <f>IF(AND('Conveyor List'!$H7="",'Conveyor List'!#REF!=""),0,MAX(MAX(LEFT('Conveyor List'!$H7,IF(ISERROR(FIND("/",'Conveyor List'!$H7))=TRUE,LEN('Conveyor List'!$H7),FIND("/",'Conveyor List'!$H7)-2)),TRIM(RIGHT('Conveyor List'!$H7,LEN('Conveyor List'!$H7)-IF(ISERROR(FIND("/",'Conveyor List'!$H7))=TRUE,0,FIND("/",'Conveyor List'!$H7))))),MAX(LEFT('Conveyor List'!#REF!,IF(ISERROR(FIND("/",'Conveyor List'!#REF!))=TRUE,LEN('Conveyor List'!#REF!),FIND("/",'Conveyor List'!#REF!)-2)),TRIM(RIGHT('Conveyor List'!#REF!,LEN('Conveyor List'!#REF!)-IF(ISERROR(FIND("/",'Conveyor List'!#REF!))=TRUE,0,FIND("/",'Conveyor List'!#REF!)))))))</f>
        <v>#REF!</v>
      </c>
      <c r="C158" s="41" t="e">
        <f>IF(AND('Conveyor List'!#REF!="",'Conveyor List'!#REF!=""),0,'Conveyor List'!#REF!+'Conveyor List'!#REF!/12)</f>
        <v>#REF!</v>
      </c>
      <c r="D158" s="41" t="e">
        <f>IF(AND('Conveyor List'!#REF!="",'Conveyor List'!#REF!=""),0,IF(ISERROR(FIND("Slave",'Conveyor List'!G7)) =FALSE,'Conveyor List'!#REF!+'Conveyor List'!#REF!/12,0))</f>
        <v>#REF!</v>
      </c>
      <c r="E158" s="42" t="e">
        <f>IF('Conveyor List'!#REF!="",0,'Conveyor List'!#REF!)</f>
        <v>#REF!</v>
      </c>
      <c r="F15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8" s="41">
        <f>IF(Rework!W159&gt;0,IF(Rework!W159&gt;1,2,1),0)</f>
        <v>0</v>
      </c>
      <c r="I158" s="43">
        <f>IF(Rework!X159="",IF(Rework!$E159=61.5,2400,1800),Rework!X159)</f>
        <v>1800</v>
      </c>
      <c r="J158" s="41">
        <v>30</v>
      </c>
      <c r="K158" s="44">
        <f>IF(ISERROR(FIND("Slider",'Conveyor List'!G7))=FALSE,0.3,IF(ISERROR(FIND("Roller",'Conveyor List'!G7))=FALSE,0.05,0.25))</f>
        <v>0.25</v>
      </c>
      <c r="L158" s="44">
        <v>1</v>
      </c>
      <c r="M158" s="44">
        <v>0.95</v>
      </c>
      <c r="N158" s="44">
        <v>0.85</v>
      </c>
      <c r="O158" s="44">
        <f>IF(ISERROR(FIND("M",'Conveyor List'!#REF!))=TRUE,0.95,1)</f>
        <v>0.95</v>
      </c>
      <c r="P158" s="44">
        <v>1</v>
      </c>
      <c r="Q158" s="39" t="e">
        <f t="shared" si="24"/>
        <v>#REF!</v>
      </c>
      <c r="R158" s="39" t="e">
        <f t="shared" si="25"/>
        <v>#REF!</v>
      </c>
      <c r="S158" s="39" t="e">
        <f t="shared" si="26"/>
        <v>#REF!</v>
      </c>
      <c r="T158" s="39" t="e">
        <f t="shared" si="27"/>
        <v>#REF!</v>
      </c>
      <c r="U158" s="39" t="e">
        <f t="shared" si="28"/>
        <v>#REF!</v>
      </c>
      <c r="V158" s="39">
        <f t="shared" si="29"/>
        <v>0</v>
      </c>
      <c r="W158" s="39" t="e">
        <f t="shared" si="30"/>
        <v>#REF!</v>
      </c>
      <c r="X158" s="39" t="e">
        <f t="shared" si="31"/>
        <v>#REF!</v>
      </c>
      <c r="Y158" s="39" t="e">
        <f t="shared" si="32"/>
        <v>#REF!</v>
      </c>
      <c r="Z158" s="50" t="e">
        <f t="shared" si="33"/>
        <v>#REF!</v>
      </c>
      <c r="AA158" s="32" t="e">
        <f t="shared" si="34"/>
        <v>#REF!</v>
      </c>
      <c r="AB158" s="45" t="e">
        <f t="shared" si="35"/>
        <v>#REF!</v>
      </c>
      <c r="AC158" s="31"/>
    </row>
    <row r="159" spans="1:29" ht="13.5" customHeight="1">
      <c r="A159" s="47" t="str">
        <f>'Conveyor List'!C8</f>
        <v>BS1_020_CH1</v>
      </c>
      <c r="B159" s="40" t="e">
        <f>IF(AND('Conveyor List'!$H8="",'Conveyor List'!#REF!=""),0,MAX(MAX(LEFT('Conveyor List'!$H8,IF(ISERROR(FIND("/",'Conveyor List'!$H8))=TRUE,LEN('Conveyor List'!$H8),FIND("/",'Conveyor List'!$H8)-2)),TRIM(RIGHT('Conveyor List'!$H8,LEN('Conveyor List'!$H8)-IF(ISERROR(FIND("/",'Conveyor List'!$H8))=TRUE,0,FIND("/",'Conveyor List'!$H8))))),MAX(LEFT('Conveyor List'!#REF!,IF(ISERROR(FIND("/",'Conveyor List'!#REF!))=TRUE,LEN('Conveyor List'!#REF!),FIND("/",'Conveyor List'!#REF!)-2)),TRIM(RIGHT('Conveyor List'!#REF!,LEN('Conveyor List'!#REF!)-IF(ISERROR(FIND("/",'Conveyor List'!#REF!))=TRUE,0,FIND("/",'Conveyor List'!#REF!)))))))</f>
        <v>#REF!</v>
      </c>
      <c r="C159" s="41" t="e">
        <f>IF(AND('Conveyor List'!#REF!="",'Conveyor List'!#REF!=""),0,'Conveyor List'!#REF!+'Conveyor List'!#REF!/12)</f>
        <v>#REF!</v>
      </c>
      <c r="D159" s="41" t="e">
        <f>IF(AND('Conveyor List'!#REF!="",'Conveyor List'!#REF!=""),0,IF(ISERROR(FIND("Slave",'Conveyor List'!G8)) =FALSE,'Conveyor List'!#REF!+'Conveyor List'!#REF!/12,0))</f>
        <v>#REF!</v>
      </c>
      <c r="E159" s="42" t="e">
        <f>IF('Conveyor List'!#REF!="",0,'Conveyor List'!#REF!)</f>
        <v>#REF!</v>
      </c>
      <c r="F15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9" s="41">
        <f>IF(Rework!W160&gt;0,IF(Rework!W160&gt;1,2,1),0)</f>
        <v>0</v>
      </c>
      <c r="I159" s="43">
        <f>IF(Rework!X160="",IF(Rework!$E160=61.5,2400,1800),Rework!X160)</f>
        <v>1800</v>
      </c>
      <c r="J159" s="41">
        <v>30</v>
      </c>
      <c r="K159" s="44">
        <f>IF(ISERROR(FIND("Slider",'Conveyor List'!G8))=FALSE,0.3,IF(ISERROR(FIND("Roller",'Conveyor List'!G8))=FALSE,0.05,0.25))</f>
        <v>0.25</v>
      </c>
      <c r="L159" s="44">
        <v>1</v>
      </c>
      <c r="M159" s="44">
        <v>0.95</v>
      </c>
      <c r="N159" s="44">
        <v>0.85</v>
      </c>
      <c r="O159" s="44">
        <f>IF(ISERROR(FIND("M",'Conveyor List'!#REF!))=TRUE,0.95,1)</f>
        <v>0.95</v>
      </c>
      <c r="P159" s="44">
        <v>1</v>
      </c>
      <c r="Q159" s="39" t="e">
        <f t="shared" si="24"/>
        <v>#REF!</v>
      </c>
      <c r="R159" s="39" t="e">
        <f t="shared" si="25"/>
        <v>#REF!</v>
      </c>
      <c r="S159" s="39" t="e">
        <f t="shared" si="26"/>
        <v>#REF!</v>
      </c>
      <c r="T159" s="39" t="e">
        <f t="shared" si="27"/>
        <v>#REF!</v>
      </c>
      <c r="U159" s="39" t="e">
        <f t="shared" si="28"/>
        <v>#REF!</v>
      </c>
      <c r="V159" s="39">
        <f t="shared" si="29"/>
        <v>0</v>
      </c>
      <c r="W159" s="39" t="e">
        <f t="shared" si="30"/>
        <v>#REF!</v>
      </c>
      <c r="X159" s="39" t="e">
        <f t="shared" si="31"/>
        <v>#REF!</v>
      </c>
      <c r="Y159" s="39" t="e">
        <f t="shared" si="32"/>
        <v>#REF!</v>
      </c>
      <c r="Z159" s="50" t="e">
        <f t="shared" si="33"/>
        <v>#REF!</v>
      </c>
      <c r="AA159" s="32" t="e">
        <f t="shared" si="34"/>
        <v>#REF!</v>
      </c>
      <c r="AB159" s="45" t="e">
        <f t="shared" si="35"/>
        <v>#REF!</v>
      </c>
      <c r="AC159" s="31"/>
    </row>
    <row r="160" spans="1:29" ht="13.5" customHeight="1">
      <c r="A160" s="47" t="str">
        <f>'Conveyor List'!C9</f>
        <v>BS1_020_CH2</v>
      </c>
      <c r="B160" s="40" t="e">
        <f>IF(AND('Conveyor List'!$H9="",'Conveyor List'!#REF!=""),0,MAX(MAX(LEFT('Conveyor List'!$H9,IF(ISERROR(FIND("/",'Conveyor List'!$H9))=TRUE,LEN('Conveyor List'!$H9),FIND("/",'Conveyor List'!$H9)-2)),TRIM(RIGHT('Conveyor List'!$H9,LEN('Conveyor List'!$H9)-IF(ISERROR(FIND("/",'Conveyor List'!$H9))=TRUE,0,FIND("/",'Conveyor List'!$H9))))),MAX(LEFT('Conveyor List'!#REF!,IF(ISERROR(FIND("/",'Conveyor List'!#REF!))=TRUE,LEN('Conveyor List'!#REF!),FIND("/",'Conveyor List'!#REF!)-2)),TRIM(RIGHT('Conveyor List'!#REF!,LEN('Conveyor List'!#REF!)-IF(ISERROR(FIND("/",'Conveyor List'!#REF!))=TRUE,0,FIND("/",'Conveyor List'!#REF!)))))))</f>
        <v>#REF!</v>
      </c>
      <c r="C160" s="41" t="e">
        <f>IF(AND('Conveyor List'!#REF!="",'Conveyor List'!#REF!=""),0,'Conveyor List'!#REF!+'Conveyor List'!#REF!/12)</f>
        <v>#REF!</v>
      </c>
      <c r="D160" s="41" t="e">
        <f>IF(AND('Conveyor List'!#REF!="",'Conveyor List'!#REF!=""),0,IF(ISERROR(FIND("Slave",'Conveyor List'!G9)) =FALSE,'Conveyor List'!#REF!+'Conveyor List'!#REF!/12,0))</f>
        <v>#REF!</v>
      </c>
      <c r="E160" s="42" t="e">
        <f>IF('Conveyor List'!#REF!="",0,'Conveyor List'!#REF!)</f>
        <v>#REF!</v>
      </c>
      <c r="F16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0" s="41">
        <f>IF(Rework!W161&gt;0,IF(Rework!W161&gt;1,2,1),0)</f>
        <v>0</v>
      </c>
      <c r="I160" s="43">
        <f>IF(Rework!X161="",IF(Rework!$E161=61.5,2400,1800),Rework!X161)</f>
        <v>1800</v>
      </c>
      <c r="J160" s="41">
        <v>30</v>
      </c>
      <c r="K160" s="44">
        <f>IF(ISERROR(FIND("Slider",'Conveyor List'!G9))=FALSE,0.3,IF(ISERROR(FIND("Roller",'Conveyor List'!G9))=FALSE,0.05,0.25))</f>
        <v>0.25</v>
      </c>
      <c r="L160" s="44">
        <v>1</v>
      </c>
      <c r="M160" s="44">
        <v>0.95</v>
      </c>
      <c r="N160" s="44">
        <v>0.85</v>
      </c>
      <c r="O160" s="44">
        <f>IF(ISERROR(FIND("M",'Conveyor List'!#REF!))=TRUE,0.95,1)</f>
        <v>0.95</v>
      </c>
      <c r="P160" s="44">
        <v>1</v>
      </c>
      <c r="Q160" s="39" t="e">
        <f t="shared" si="24"/>
        <v>#REF!</v>
      </c>
      <c r="R160" s="39" t="e">
        <f t="shared" si="25"/>
        <v>#REF!</v>
      </c>
      <c r="S160" s="39" t="e">
        <f t="shared" si="26"/>
        <v>#REF!</v>
      </c>
      <c r="T160" s="39" t="e">
        <f t="shared" si="27"/>
        <v>#REF!</v>
      </c>
      <c r="U160" s="39" t="e">
        <f t="shared" si="28"/>
        <v>#REF!</v>
      </c>
      <c r="V160" s="39">
        <f t="shared" si="29"/>
        <v>0</v>
      </c>
      <c r="W160" s="39" t="e">
        <f t="shared" si="30"/>
        <v>#REF!</v>
      </c>
      <c r="X160" s="39" t="e">
        <f t="shared" si="31"/>
        <v>#REF!</v>
      </c>
      <c r="Y160" s="39" t="e">
        <f t="shared" si="32"/>
        <v>#REF!</v>
      </c>
      <c r="Z160" s="50" t="e">
        <f t="shared" si="33"/>
        <v>#REF!</v>
      </c>
      <c r="AA160" s="32" t="e">
        <f t="shared" si="34"/>
        <v>#REF!</v>
      </c>
      <c r="AB160" s="45" t="e">
        <f t="shared" si="35"/>
        <v>#REF!</v>
      </c>
      <c r="AC160" s="31"/>
    </row>
    <row r="161" spans="1:29" ht="13.5" customHeight="1">
      <c r="A161" s="47" t="str">
        <f>'Conveyor List'!C10</f>
        <v>BS1_020_CH3</v>
      </c>
      <c r="B161" s="40" t="e">
        <f>IF(AND('Conveyor List'!$H10="",'Conveyor List'!#REF!=""),0,MAX(MAX(LEFT('Conveyor List'!$H10,IF(ISERROR(FIND("/",'Conveyor List'!$H10))=TRUE,LEN('Conveyor List'!$H10),FIND("/",'Conveyor List'!$H10)-2)),TRIM(RIGHT('Conveyor List'!$H10,LEN('Conveyor List'!$H10)-IF(ISERROR(FIND("/",'Conveyor List'!$H10))=TRUE,0,FIND("/",'Conveyor List'!$H10))))),MAX(LEFT('Conveyor List'!#REF!,IF(ISERROR(FIND("/",'Conveyor List'!#REF!))=TRUE,LEN('Conveyor List'!#REF!),FIND("/",'Conveyor List'!#REF!)-2)),TRIM(RIGHT('Conveyor List'!#REF!,LEN('Conveyor List'!#REF!)-IF(ISERROR(FIND("/",'Conveyor List'!#REF!))=TRUE,0,FIND("/",'Conveyor List'!#REF!)))))))</f>
        <v>#REF!</v>
      </c>
      <c r="C161" s="41" t="e">
        <f>IF(AND('Conveyor List'!#REF!="",'Conveyor List'!#REF!=""),0,'Conveyor List'!#REF!+'Conveyor List'!#REF!/12)</f>
        <v>#REF!</v>
      </c>
      <c r="D161" s="41" t="e">
        <f>IF(AND('Conveyor List'!#REF!="",'Conveyor List'!#REF!=""),0,IF(ISERROR(FIND("Slave",'Conveyor List'!G10)) =FALSE,'Conveyor List'!#REF!+'Conveyor List'!#REF!/12,0))</f>
        <v>#REF!</v>
      </c>
      <c r="E161" s="42" t="e">
        <f>IF('Conveyor List'!#REF!="",0,'Conveyor List'!#REF!)</f>
        <v>#REF!</v>
      </c>
      <c r="F16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1" s="41">
        <f>IF(Rework!W162&gt;0,IF(Rework!W162&gt;1,2,1),0)</f>
        <v>0</v>
      </c>
      <c r="I161" s="43">
        <f>IF(Rework!X162="",IF(Rework!$E162=61.5,2400,1800),Rework!X162)</f>
        <v>1800</v>
      </c>
      <c r="J161" s="41">
        <v>30</v>
      </c>
      <c r="K161" s="44">
        <f>IF(ISERROR(FIND("Slider",'Conveyor List'!G10))=FALSE,0.3,IF(ISERROR(FIND("Roller",'Conveyor List'!G10))=FALSE,0.05,0.25))</f>
        <v>0.25</v>
      </c>
      <c r="L161" s="44">
        <v>1</v>
      </c>
      <c r="M161" s="44">
        <v>0.95</v>
      </c>
      <c r="N161" s="44">
        <v>0.85</v>
      </c>
      <c r="O161" s="44">
        <f>IF(ISERROR(FIND("M",'Conveyor List'!#REF!))=TRUE,0.95,1)</f>
        <v>0.95</v>
      </c>
      <c r="P161" s="44">
        <v>1</v>
      </c>
      <c r="Q161" s="39" t="e">
        <f t="shared" si="24"/>
        <v>#REF!</v>
      </c>
      <c r="R161" s="39" t="e">
        <f t="shared" si="25"/>
        <v>#REF!</v>
      </c>
      <c r="S161" s="39" t="e">
        <f t="shared" si="26"/>
        <v>#REF!</v>
      </c>
      <c r="T161" s="39" t="e">
        <f t="shared" si="27"/>
        <v>#REF!</v>
      </c>
      <c r="U161" s="39" t="e">
        <f t="shared" si="28"/>
        <v>#REF!</v>
      </c>
      <c r="V161" s="39">
        <f t="shared" si="29"/>
        <v>0</v>
      </c>
      <c r="W161" s="39" t="e">
        <f t="shared" si="30"/>
        <v>#REF!</v>
      </c>
      <c r="X161" s="39" t="e">
        <f t="shared" si="31"/>
        <v>#REF!</v>
      </c>
      <c r="Y161" s="39" t="e">
        <f t="shared" si="32"/>
        <v>#REF!</v>
      </c>
      <c r="Z161" s="50" t="e">
        <f t="shared" si="33"/>
        <v>#REF!</v>
      </c>
      <c r="AA161" s="32" t="e">
        <f t="shared" si="34"/>
        <v>#REF!</v>
      </c>
      <c r="AB161" s="45" t="e">
        <f t="shared" si="35"/>
        <v>#REF!</v>
      </c>
      <c r="AC161" s="31"/>
    </row>
    <row r="162" spans="1:29" ht="13.5" customHeight="1">
      <c r="A162" s="47" t="str">
        <f>'Conveyor List'!C11</f>
        <v>BS1_020_CH4</v>
      </c>
      <c r="B162" s="40" t="e">
        <f>IF(AND('Conveyor List'!$H11="",'Conveyor List'!#REF!=""),0,MAX(MAX(LEFT('Conveyor List'!$H11,IF(ISERROR(FIND("/",'Conveyor List'!$H11))=TRUE,LEN('Conveyor List'!$H11),FIND("/",'Conveyor List'!$H11)-2)),TRIM(RIGHT('Conveyor List'!$H11,LEN('Conveyor List'!$H11)-IF(ISERROR(FIND("/",'Conveyor List'!$H11))=TRUE,0,FIND("/",'Conveyor List'!$H11))))),MAX(LEFT('Conveyor List'!#REF!,IF(ISERROR(FIND("/",'Conveyor List'!#REF!))=TRUE,LEN('Conveyor List'!#REF!),FIND("/",'Conveyor List'!#REF!)-2)),TRIM(RIGHT('Conveyor List'!#REF!,LEN('Conveyor List'!#REF!)-IF(ISERROR(FIND("/",'Conveyor List'!#REF!))=TRUE,0,FIND("/",'Conveyor List'!#REF!)))))))</f>
        <v>#REF!</v>
      </c>
      <c r="C162" s="41" t="e">
        <f>IF(AND('Conveyor List'!#REF!="",'Conveyor List'!#REF!=""),0,'Conveyor List'!#REF!+'Conveyor List'!#REF!/12)</f>
        <v>#REF!</v>
      </c>
      <c r="D162" s="41" t="e">
        <f>IF(AND('Conveyor List'!#REF!="",'Conveyor List'!#REF!=""),0,IF(ISERROR(FIND("Slave",'Conveyor List'!G11)) =FALSE,'Conveyor List'!#REF!+'Conveyor List'!#REF!/12,0))</f>
        <v>#REF!</v>
      </c>
      <c r="E162" s="42" t="e">
        <f>IF('Conveyor List'!#REF!="",0,'Conveyor List'!#REF!)</f>
        <v>#REF!</v>
      </c>
      <c r="F16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2" s="41">
        <f>IF(Rework!W163&gt;0,IF(Rework!W163&gt;1,2,1),0)</f>
        <v>0</v>
      </c>
      <c r="I162" s="43">
        <f>IF(Rework!X163="",IF(Rework!$E163=61.5,2400,1800),Rework!X163)</f>
        <v>1800</v>
      </c>
      <c r="J162" s="41">
        <v>30</v>
      </c>
      <c r="K162" s="44">
        <f>IF(ISERROR(FIND("Slider",'Conveyor List'!G11))=FALSE,0.3,IF(ISERROR(FIND("Roller",'Conveyor List'!G11))=FALSE,0.05,0.25))</f>
        <v>0.25</v>
      </c>
      <c r="L162" s="44">
        <v>1</v>
      </c>
      <c r="M162" s="44">
        <v>0.95</v>
      </c>
      <c r="N162" s="44">
        <v>0.85</v>
      </c>
      <c r="O162" s="44">
        <f>IF(ISERROR(FIND("M",'Conveyor List'!#REF!))=TRUE,0.95,1)</f>
        <v>0.95</v>
      </c>
      <c r="P162" s="44">
        <v>1</v>
      </c>
      <c r="Q162" s="39" t="e">
        <f t="shared" si="24"/>
        <v>#REF!</v>
      </c>
      <c r="R162" s="39" t="e">
        <f t="shared" si="25"/>
        <v>#REF!</v>
      </c>
      <c r="S162" s="39" t="e">
        <f t="shared" si="26"/>
        <v>#REF!</v>
      </c>
      <c r="T162" s="39" t="e">
        <f t="shared" si="27"/>
        <v>#REF!</v>
      </c>
      <c r="U162" s="39" t="e">
        <f t="shared" si="28"/>
        <v>#REF!</v>
      </c>
      <c r="V162" s="39">
        <f t="shared" si="29"/>
        <v>0</v>
      </c>
      <c r="W162" s="39" t="e">
        <f t="shared" si="30"/>
        <v>#REF!</v>
      </c>
      <c r="X162" s="39" t="e">
        <f t="shared" si="31"/>
        <v>#REF!</v>
      </c>
      <c r="Y162" s="39" t="e">
        <f t="shared" si="32"/>
        <v>#REF!</v>
      </c>
      <c r="Z162" s="50" t="e">
        <f t="shared" si="33"/>
        <v>#REF!</v>
      </c>
      <c r="AA162" s="32" t="e">
        <f t="shared" si="34"/>
        <v>#REF!</v>
      </c>
      <c r="AB162" s="45" t="e">
        <f t="shared" si="35"/>
        <v>#REF!</v>
      </c>
      <c r="AC162" s="31"/>
    </row>
    <row r="163" spans="1:29" ht="13.5" customHeight="1">
      <c r="A163" s="47" t="str">
        <f>'Conveyor List'!C13</f>
        <v>BS1_020_DIV2</v>
      </c>
      <c r="B163" s="40" t="e">
        <f>IF(AND('Conveyor List'!$H13="",'Conveyor List'!#REF!=""),0,MAX(MAX(LEFT('Conveyor List'!$H13,IF(ISERROR(FIND("/",'Conveyor List'!$H13))=TRUE,LEN('Conveyor List'!$H13),FIND("/",'Conveyor List'!$H13)-2)),TRIM(RIGHT('Conveyor List'!$H13,LEN('Conveyor List'!$H13)-IF(ISERROR(FIND("/",'Conveyor List'!$H13))=TRUE,0,FIND("/",'Conveyor List'!$H13))))),MAX(LEFT('Conveyor List'!#REF!,IF(ISERROR(FIND("/",'Conveyor List'!#REF!))=TRUE,LEN('Conveyor List'!#REF!),FIND("/",'Conveyor List'!#REF!)-2)),TRIM(RIGHT('Conveyor List'!#REF!,LEN('Conveyor List'!#REF!)-IF(ISERROR(FIND("/",'Conveyor List'!#REF!))=TRUE,0,FIND("/",'Conveyor List'!#REF!)))))))</f>
        <v>#REF!</v>
      </c>
      <c r="C163" s="41" t="e">
        <f>IF(AND('Conveyor List'!#REF!="",'Conveyor List'!#REF!=""),0,'Conveyor List'!#REF!+'Conveyor List'!#REF!/12)</f>
        <v>#REF!</v>
      </c>
      <c r="D163" s="41" t="e">
        <f>IF(AND('Conveyor List'!#REF!="",'Conveyor List'!#REF!=""),0,IF(ISERROR(FIND("Slave",'Conveyor List'!G13)) =FALSE,'Conveyor List'!#REF!+'Conveyor List'!#REF!/12,0))</f>
        <v>#REF!</v>
      </c>
      <c r="E163" s="42" t="e">
        <f>IF('Conveyor List'!#REF!="",0,'Conveyor List'!#REF!)</f>
        <v>#REF!</v>
      </c>
      <c r="F16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3" s="41">
        <f>IF(Rework!W164&gt;0,IF(Rework!W164&gt;1,2,1),0)</f>
        <v>0</v>
      </c>
      <c r="I163" s="43">
        <f>IF(Rework!X164="",IF(Rework!$E164=61.5,2400,1800),Rework!X164)</f>
        <v>1800</v>
      </c>
      <c r="J163" s="41">
        <v>30</v>
      </c>
      <c r="K163" s="44">
        <f>IF(ISERROR(FIND("Slider",'Conveyor List'!G13))=FALSE,0.3,IF(ISERROR(FIND("Roller",'Conveyor List'!G13))=FALSE,0.05,0.25))</f>
        <v>0.25</v>
      </c>
      <c r="L163" s="44">
        <v>1</v>
      </c>
      <c r="M163" s="44">
        <v>0.95</v>
      </c>
      <c r="N163" s="44">
        <v>0.85</v>
      </c>
      <c r="O163" s="44">
        <f>IF(ISERROR(FIND("M",'Conveyor List'!#REF!))=TRUE,0.95,1)</f>
        <v>0.95</v>
      </c>
      <c r="P163" s="44">
        <v>1</v>
      </c>
      <c r="Q163" s="39" t="e">
        <f t="shared" si="24"/>
        <v>#REF!</v>
      </c>
      <c r="R163" s="39" t="e">
        <f t="shared" si="25"/>
        <v>#REF!</v>
      </c>
      <c r="S163" s="39" t="e">
        <f t="shared" si="26"/>
        <v>#REF!</v>
      </c>
      <c r="T163" s="39" t="e">
        <f t="shared" si="27"/>
        <v>#REF!</v>
      </c>
      <c r="U163" s="39" t="e">
        <f t="shared" si="28"/>
        <v>#REF!</v>
      </c>
      <c r="V163" s="39">
        <f t="shared" si="29"/>
        <v>0</v>
      </c>
      <c r="W163" s="39" t="e">
        <f t="shared" si="30"/>
        <v>#REF!</v>
      </c>
      <c r="X163" s="39" t="e">
        <f t="shared" si="31"/>
        <v>#REF!</v>
      </c>
      <c r="Y163" s="39" t="e">
        <f t="shared" si="32"/>
        <v>#REF!</v>
      </c>
      <c r="Z163" s="50" t="e">
        <f t="shared" si="33"/>
        <v>#REF!</v>
      </c>
      <c r="AA163" s="32" t="e">
        <f t="shared" si="34"/>
        <v>#REF!</v>
      </c>
      <c r="AB163" s="45" t="e">
        <f t="shared" si="35"/>
        <v>#REF!</v>
      </c>
      <c r="AC163" s="31"/>
    </row>
    <row r="164" spans="1:29" ht="13.5" customHeight="1">
      <c r="A164" s="47" t="str">
        <f>'Conveyor List'!C14</f>
        <v>BS1_020_DIV3</v>
      </c>
      <c r="B164" s="40" t="e">
        <f>IF(AND('Conveyor List'!$H14="",'Conveyor List'!#REF!=""),0,MAX(MAX(LEFT('Conveyor List'!$H14,IF(ISERROR(FIND("/",'Conveyor List'!$H14))=TRUE,LEN('Conveyor List'!$H14),FIND("/",'Conveyor List'!$H14)-2)),TRIM(RIGHT('Conveyor List'!$H14,LEN('Conveyor List'!$H14)-IF(ISERROR(FIND("/",'Conveyor List'!$H14))=TRUE,0,FIND("/",'Conveyor List'!$H14))))),MAX(LEFT('Conveyor List'!#REF!,IF(ISERROR(FIND("/",'Conveyor List'!#REF!))=TRUE,LEN('Conveyor List'!#REF!),FIND("/",'Conveyor List'!#REF!)-2)),TRIM(RIGHT('Conveyor List'!#REF!,LEN('Conveyor List'!#REF!)-IF(ISERROR(FIND("/",'Conveyor List'!#REF!))=TRUE,0,FIND("/",'Conveyor List'!#REF!)))))))</f>
        <v>#REF!</v>
      </c>
      <c r="C164" s="41" t="e">
        <f>IF(AND('Conveyor List'!#REF!="",'Conveyor List'!#REF!=""),0,'Conveyor List'!#REF!+'Conveyor List'!#REF!/12)</f>
        <v>#REF!</v>
      </c>
      <c r="D164" s="41" t="e">
        <f>IF(AND('Conveyor List'!#REF!="",'Conveyor List'!#REF!=""),0,IF(ISERROR(FIND("Slave",'Conveyor List'!G14)) =FALSE,'Conveyor List'!#REF!+'Conveyor List'!#REF!/12,0))</f>
        <v>#REF!</v>
      </c>
      <c r="E164" s="42" t="e">
        <f>IF('Conveyor List'!#REF!="",0,'Conveyor List'!#REF!)</f>
        <v>#REF!</v>
      </c>
      <c r="F16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4" s="41">
        <f>IF(Rework!W165&gt;0,IF(Rework!W165&gt;1,2,1),0)</f>
        <v>0</v>
      </c>
      <c r="I164" s="43">
        <f>IF(Rework!X165="",IF(Rework!$E165=61.5,2400,1800),Rework!X165)</f>
        <v>1800</v>
      </c>
      <c r="J164" s="41">
        <v>30</v>
      </c>
      <c r="K164" s="44">
        <f>IF(ISERROR(FIND("Slider",'Conveyor List'!G14))=FALSE,0.3,IF(ISERROR(FIND("Roller",'Conveyor List'!G14))=FALSE,0.05,0.25))</f>
        <v>0.25</v>
      </c>
      <c r="L164" s="44">
        <v>1</v>
      </c>
      <c r="M164" s="44">
        <v>0.95</v>
      </c>
      <c r="N164" s="44">
        <v>0.85</v>
      </c>
      <c r="O164" s="44">
        <f>IF(ISERROR(FIND("M",'Conveyor List'!#REF!))=TRUE,0.95,1)</f>
        <v>0.95</v>
      </c>
      <c r="P164" s="44">
        <v>1</v>
      </c>
      <c r="Q164" s="39" t="e">
        <f t="shared" si="24"/>
        <v>#REF!</v>
      </c>
      <c r="R164" s="39" t="e">
        <f t="shared" si="25"/>
        <v>#REF!</v>
      </c>
      <c r="S164" s="39" t="e">
        <f t="shared" si="26"/>
        <v>#REF!</v>
      </c>
      <c r="T164" s="39" t="e">
        <f t="shared" si="27"/>
        <v>#REF!</v>
      </c>
      <c r="U164" s="39" t="e">
        <f t="shared" si="28"/>
        <v>#REF!</v>
      </c>
      <c r="V164" s="39">
        <f t="shared" si="29"/>
        <v>0</v>
      </c>
      <c r="W164" s="39" t="e">
        <f t="shared" si="30"/>
        <v>#REF!</v>
      </c>
      <c r="X164" s="39" t="e">
        <f t="shared" si="31"/>
        <v>#REF!</v>
      </c>
      <c r="Y164" s="39" t="e">
        <f t="shared" si="32"/>
        <v>#REF!</v>
      </c>
      <c r="Z164" s="50" t="e">
        <f t="shared" si="33"/>
        <v>#REF!</v>
      </c>
      <c r="AA164" s="32" t="e">
        <f t="shared" si="34"/>
        <v>#REF!</v>
      </c>
      <c r="AB164" s="45" t="e">
        <f t="shared" si="35"/>
        <v>#REF!</v>
      </c>
      <c r="AC164" s="31"/>
    </row>
    <row r="165" spans="1:29" ht="13.5" customHeight="1">
      <c r="A165" s="47" t="e">
        <f>'Conveyor List'!#REF!</f>
        <v>#REF!</v>
      </c>
      <c r="B16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5" s="41" t="e">
        <f>IF(AND('Conveyor List'!#REF!="",'Conveyor List'!#REF!=""),0,'Conveyor List'!#REF!+'Conveyor List'!#REF!/12)</f>
        <v>#REF!</v>
      </c>
      <c r="D165" s="41" t="e">
        <f>IF(AND('Conveyor List'!#REF!="",'Conveyor List'!#REF!=""),0,IF(ISERROR(FIND("Slave",'Conveyor List'!#REF!)) =FALSE,'Conveyor List'!#REF!+'Conveyor List'!#REF!/12,0))</f>
        <v>#REF!</v>
      </c>
      <c r="E165" s="42" t="e">
        <f>IF('Conveyor List'!#REF!="",0,'Conveyor List'!#REF!)</f>
        <v>#REF!</v>
      </c>
      <c r="F16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5" s="41">
        <f>IF(Rework!W166&gt;0,IF(Rework!W166&gt;1,2,1),0)</f>
        <v>0</v>
      </c>
      <c r="I165" s="43">
        <f>IF(Rework!X166="",IF(Rework!$E166=61.5,2400,1800),Rework!X166)</f>
        <v>1800</v>
      </c>
      <c r="J165" s="41">
        <v>30</v>
      </c>
      <c r="K165" s="44">
        <f>IF(ISERROR(FIND("Slider",'Conveyor List'!#REF!))=FALSE,0.3,IF(ISERROR(FIND("Roller",'Conveyor List'!#REF!))=FALSE,0.05,0.25))</f>
        <v>0.25</v>
      </c>
      <c r="L165" s="44">
        <v>1</v>
      </c>
      <c r="M165" s="44">
        <v>0.95</v>
      </c>
      <c r="N165" s="44">
        <v>0.85</v>
      </c>
      <c r="O165" s="44">
        <f>IF(ISERROR(FIND("M",'Conveyor List'!#REF!))=TRUE,0.95,1)</f>
        <v>0.95</v>
      </c>
      <c r="P165" s="44">
        <v>1</v>
      </c>
      <c r="Q165" s="39" t="e">
        <f t="shared" si="24"/>
        <v>#REF!</v>
      </c>
      <c r="R165" s="39" t="e">
        <f t="shared" si="25"/>
        <v>#REF!</v>
      </c>
      <c r="S165" s="39" t="e">
        <f t="shared" si="26"/>
        <v>#REF!</v>
      </c>
      <c r="T165" s="39" t="e">
        <f t="shared" si="27"/>
        <v>#REF!</v>
      </c>
      <c r="U165" s="39" t="e">
        <f t="shared" si="28"/>
        <v>#REF!</v>
      </c>
      <c r="V165" s="39">
        <f t="shared" si="29"/>
        <v>0</v>
      </c>
      <c r="W165" s="39" t="e">
        <f t="shared" si="30"/>
        <v>#REF!</v>
      </c>
      <c r="X165" s="39" t="e">
        <f t="shared" si="31"/>
        <v>#REF!</v>
      </c>
      <c r="Y165" s="39" t="e">
        <f t="shared" si="32"/>
        <v>#REF!</v>
      </c>
      <c r="Z165" s="50" t="e">
        <f t="shared" si="33"/>
        <v>#REF!</v>
      </c>
      <c r="AA165" s="32" t="e">
        <f t="shared" si="34"/>
        <v>#REF!</v>
      </c>
      <c r="AB165" s="45" t="e">
        <f t="shared" si="35"/>
        <v>#REF!</v>
      </c>
      <c r="AC165" s="31"/>
    </row>
    <row r="166" spans="1:29" ht="13.5" customHeight="1">
      <c r="A166" s="47" t="e">
        <f>'Conveyor List'!#REF!</f>
        <v>#REF!</v>
      </c>
      <c r="B16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6" s="41" t="e">
        <f>IF(AND('Conveyor List'!#REF!="",'Conveyor List'!#REF!=""),0,'Conveyor List'!#REF!+'Conveyor List'!#REF!/12)</f>
        <v>#REF!</v>
      </c>
      <c r="D166" s="41" t="e">
        <f>IF(AND('Conveyor List'!#REF!="",'Conveyor List'!#REF!=""),0,IF(ISERROR(FIND("Slave",'Conveyor List'!#REF!)) =FALSE,'Conveyor List'!#REF!+'Conveyor List'!#REF!/12,0))</f>
        <v>#REF!</v>
      </c>
      <c r="E166" s="42" t="e">
        <f>IF('Conveyor List'!#REF!="",0,'Conveyor List'!#REF!)</f>
        <v>#REF!</v>
      </c>
      <c r="F16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6" s="41">
        <f>IF(Rework!W167&gt;0,IF(Rework!W167&gt;1,2,1),0)</f>
        <v>0</v>
      </c>
      <c r="I166" s="43">
        <f>IF(Rework!X167="",IF(Rework!$E167=61.5,2400,1800),Rework!X167)</f>
        <v>1800</v>
      </c>
      <c r="J166" s="41">
        <v>30</v>
      </c>
      <c r="K166" s="44">
        <f>IF(ISERROR(FIND("Slider",'Conveyor List'!#REF!))=FALSE,0.3,IF(ISERROR(FIND("Roller",'Conveyor List'!#REF!))=FALSE,0.05,0.25))</f>
        <v>0.25</v>
      </c>
      <c r="L166" s="44">
        <v>1</v>
      </c>
      <c r="M166" s="44">
        <v>0.95</v>
      </c>
      <c r="N166" s="44">
        <v>0.85</v>
      </c>
      <c r="O166" s="44">
        <f>IF(ISERROR(FIND("M",'Conveyor List'!#REF!))=TRUE,0.95,1)</f>
        <v>0.95</v>
      </c>
      <c r="P166" s="44">
        <v>1</v>
      </c>
      <c r="Q166" s="39" t="e">
        <f t="shared" si="24"/>
        <v>#REF!</v>
      </c>
      <c r="R166" s="39" t="e">
        <f t="shared" si="25"/>
        <v>#REF!</v>
      </c>
      <c r="S166" s="39" t="e">
        <f t="shared" si="26"/>
        <v>#REF!</v>
      </c>
      <c r="T166" s="39" t="e">
        <f t="shared" si="27"/>
        <v>#REF!</v>
      </c>
      <c r="U166" s="39" t="e">
        <f t="shared" si="28"/>
        <v>#REF!</v>
      </c>
      <c r="V166" s="39">
        <f t="shared" si="29"/>
        <v>0</v>
      </c>
      <c r="W166" s="39" t="e">
        <f t="shared" si="30"/>
        <v>#REF!</v>
      </c>
      <c r="X166" s="39" t="e">
        <f t="shared" si="31"/>
        <v>#REF!</v>
      </c>
      <c r="Y166" s="39" t="e">
        <f t="shared" si="32"/>
        <v>#REF!</v>
      </c>
      <c r="Z166" s="50" t="e">
        <f t="shared" si="33"/>
        <v>#REF!</v>
      </c>
      <c r="AA166" s="32" t="e">
        <f t="shared" si="34"/>
        <v>#REF!</v>
      </c>
      <c r="AB166" s="45" t="e">
        <f t="shared" si="35"/>
        <v>#REF!</v>
      </c>
      <c r="AC166" s="31"/>
    </row>
    <row r="167" spans="1:29" ht="13.5" customHeight="1">
      <c r="A167" s="47" t="e">
        <f>'Conveyor List'!#REF!</f>
        <v>#REF!</v>
      </c>
      <c r="B16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7" s="41" t="e">
        <f>IF(AND('Conveyor List'!#REF!="",'Conveyor List'!#REF!=""),0,'Conveyor List'!#REF!+'Conveyor List'!#REF!/12)</f>
        <v>#REF!</v>
      </c>
      <c r="D167" s="41" t="e">
        <f>IF(AND('Conveyor List'!#REF!="",'Conveyor List'!#REF!=""),0,IF(ISERROR(FIND("Slave",'Conveyor List'!#REF!)) =FALSE,'Conveyor List'!#REF!+'Conveyor List'!#REF!/12,0))</f>
        <v>#REF!</v>
      </c>
      <c r="E167" s="42" t="e">
        <f>IF('Conveyor List'!#REF!="",0,'Conveyor List'!#REF!)</f>
        <v>#REF!</v>
      </c>
      <c r="F16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7" s="41">
        <f>IF(Rework!W168&gt;0,IF(Rework!W168&gt;1,2,1),0)</f>
        <v>0</v>
      </c>
      <c r="I167" s="43">
        <f>IF(Rework!X168="",IF(Rework!$E168=61.5,2400,1800),Rework!X168)</f>
        <v>1800</v>
      </c>
      <c r="J167" s="41">
        <v>30</v>
      </c>
      <c r="K167" s="44">
        <f>IF(ISERROR(FIND("Slider",'Conveyor List'!#REF!))=FALSE,0.3,IF(ISERROR(FIND("Roller",'Conveyor List'!#REF!))=FALSE,0.05,0.25))</f>
        <v>0.25</v>
      </c>
      <c r="L167" s="44">
        <v>1</v>
      </c>
      <c r="M167" s="44">
        <v>0.95</v>
      </c>
      <c r="N167" s="44">
        <v>0.85</v>
      </c>
      <c r="O167" s="44">
        <f>IF(ISERROR(FIND("M",'Conveyor List'!#REF!))=TRUE,0.95,1)</f>
        <v>0.95</v>
      </c>
      <c r="P167" s="44">
        <v>1</v>
      </c>
      <c r="Q167" s="39" t="e">
        <f t="shared" si="24"/>
        <v>#REF!</v>
      </c>
      <c r="R167" s="39" t="e">
        <f t="shared" si="25"/>
        <v>#REF!</v>
      </c>
      <c r="S167" s="39" t="e">
        <f t="shared" si="26"/>
        <v>#REF!</v>
      </c>
      <c r="T167" s="39" t="e">
        <f t="shared" si="27"/>
        <v>#REF!</v>
      </c>
      <c r="U167" s="39" t="e">
        <f t="shared" si="28"/>
        <v>#REF!</v>
      </c>
      <c r="V167" s="39">
        <f t="shared" si="29"/>
        <v>0</v>
      </c>
      <c r="W167" s="39" t="e">
        <f t="shared" si="30"/>
        <v>#REF!</v>
      </c>
      <c r="X167" s="39" t="e">
        <f t="shared" si="31"/>
        <v>#REF!</v>
      </c>
      <c r="Y167" s="39" t="e">
        <f t="shared" si="32"/>
        <v>#REF!</v>
      </c>
      <c r="Z167" s="50" t="e">
        <f t="shared" si="33"/>
        <v>#REF!</v>
      </c>
      <c r="AA167" s="32" t="e">
        <f t="shared" si="34"/>
        <v>#REF!</v>
      </c>
      <c r="AB167" s="45" t="e">
        <f t="shared" si="35"/>
        <v>#REF!</v>
      </c>
      <c r="AC167" s="31"/>
    </row>
    <row r="168" spans="1:29" ht="13.5" customHeight="1">
      <c r="A168" s="47" t="e">
        <f>'Conveyor List'!#REF!</f>
        <v>#REF!</v>
      </c>
      <c r="B16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8" s="41" t="e">
        <f>IF(AND('Conveyor List'!#REF!="",'Conveyor List'!#REF!=""),0,'Conveyor List'!#REF!+'Conveyor List'!#REF!/12)</f>
        <v>#REF!</v>
      </c>
      <c r="D168" s="41" t="e">
        <f>IF(AND('Conveyor List'!#REF!="",'Conveyor List'!#REF!=""),0,IF(ISERROR(FIND("Slave",'Conveyor List'!#REF!)) =FALSE,'Conveyor List'!#REF!+'Conveyor List'!#REF!/12,0))</f>
        <v>#REF!</v>
      </c>
      <c r="E168" s="42" t="e">
        <f>IF('Conveyor List'!#REF!="",0,'Conveyor List'!#REF!)</f>
        <v>#REF!</v>
      </c>
      <c r="F16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8" s="41">
        <f>IF(Rework!W169&gt;0,IF(Rework!W169&gt;1,2,1),0)</f>
        <v>0</v>
      </c>
      <c r="I168" s="43">
        <f>IF(Rework!X169="",IF(Rework!$E169=61.5,2400,1800),Rework!X169)</f>
        <v>1800</v>
      </c>
      <c r="J168" s="41">
        <v>30</v>
      </c>
      <c r="K168" s="44">
        <f>IF(ISERROR(FIND("Slider",'Conveyor List'!#REF!))=FALSE,0.3,IF(ISERROR(FIND("Roller",'Conveyor List'!#REF!))=FALSE,0.05,0.25))</f>
        <v>0.25</v>
      </c>
      <c r="L168" s="44">
        <v>1</v>
      </c>
      <c r="M168" s="44">
        <v>0.95</v>
      </c>
      <c r="N168" s="44">
        <v>0.85</v>
      </c>
      <c r="O168" s="44">
        <f>IF(ISERROR(FIND("M",'Conveyor List'!#REF!))=TRUE,0.95,1)</f>
        <v>0.95</v>
      </c>
      <c r="P168" s="44">
        <v>1</v>
      </c>
      <c r="Q168" s="39" t="e">
        <f t="shared" si="24"/>
        <v>#REF!</v>
      </c>
      <c r="R168" s="39" t="e">
        <f t="shared" si="25"/>
        <v>#REF!</v>
      </c>
      <c r="S168" s="39" t="e">
        <f t="shared" si="26"/>
        <v>#REF!</v>
      </c>
      <c r="T168" s="39" t="e">
        <f t="shared" si="27"/>
        <v>#REF!</v>
      </c>
      <c r="U168" s="39" t="e">
        <f t="shared" si="28"/>
        <v>#REF!</v>
      </c>
      <c r="V168" s="39">
        <f t="shared" si="29"/>
        <v>0</v>
      </c>
      <c r="W168" s="39" t="e">
        <f t="shared" si="30"/>
        <v>#REF!</v>
      </c>
      <c r="X168" s="39" t="e">
        <f t="shared" si="31"/>
        <v>#REF!</v>
      </c>
      <c r="Y168" s="39" t="e">
        <f t="shared" si="32"/>
        <v>#REF!</v>
      </c>
      <c r="Z168" s="50" t="e">
        <f t="shared" si="33"/>
        <v>#REF!</v>
      </c>
      <c r="AA168" s="32" t="e">
        <f t="shared" si="34"/>
        <v>#REF!</v>
      </c>
      <c r="AB168" s="45" t="e">
        <f t="shared" si="35"/>
        <v>#REF!</v>
      </c>
      <c r="AC168" s="31"/>
    </row>
    <row r="169" spans="1:29" ht="13.5" customHeight="1">
      <c r="A169" s="47" t="e">
        <f>'Conveyor List'!#REF!</f>
        <v>#REF!</v>
      </c>
      <c r="B16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9" s="41" t="e">
        <f>IF(AND('Conveyor List'!#REF!="",'Conveyor List'!#REF!=""),0,'Conveyor List'!#REF!+'Conveyor List'!#REF!/12)</f>
        <v>#REF!</v>
      </c>
      <c r="D169" s="41" t="e">
        <f>IF(AND('Conveyor List'!#REF!="",'Conveyor List'!#REF!=""),0,IF(ISERROR(FIND("Slave",'Conveyor List'!#REF!)) =FALSE,'Conveyor List'!#REF!+'Conveyor List'!#REF!/12,0))</f>
        <v>#REF!</v>
      </c>
      <c r="E169" s="42" t="e">
        <f>IF('Conveyor List'!#REF!="",0,'Conveyor List'!#REF!)</f>
        <v>#REF!</v>
      </c>
      <c r="F16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9" s="41">
        <f>IF(Rework!W170&gt;0,IF(Rework!W170&gt;1,2,1),0)</f>
        <v>0</v>
      </c>
      <c r="I169" s="43">
        <f>IF(Rework!X170="",IF(Rework!$E170=61.5,2400,1800),Rework!X170)</f>
        <v>1800</v>
      </c>
      <c r="J169" s="41">
        <v>30</v>
      </c>
      <c r="K169" s="44">
        <f>IF(ISERROR(FIND("Slider",'Conveyor List'!#REF!))=FALSE,0.3,IF(ISERROR(FIND("Roller",'Conveyor List'!#REF!))=FALSE,0.05,0.25))</f>
        <v>0.25</v>
      </c>
      <c r="L169" s="44">
        <v>1</v>
      </c>
      <c r="M169" s="44">
        <v>0.95</v>
      </c>
      <c r="N169" s="44">
        <v>0.85</v>
      </c>
      <c r="O169" s="44">
        <f>IF(ISERROR(FIND("M",'Conveyor List'!#REF!))=TRUE,0.95,1)</f>
        <v>0.95</v>
      </c>
      <c r="P169" s="44">
        <v>1</v>
      </c>
      <c r="Q169" s="39" t="e">
        <f t="shared" si="24"/>
        <v>#REF!</v>
      </c>
      <c r="R169" s="39" t="e">
        <f t="shared" si="25"/>
        <v>#REF!</v>
      </c>
      <c r="S169" s="39" t="e">
        <f t="shared" si="26"/>
        <v>#REF!</v>
      </c>
      <c r="T169" s="39" t="e">
        <f t="shared" si="27"/>
        <v>#REF!</v>
      </c>
      <c r="U169" s="39" t="e">
        <f t="shared" si="28"/>
        <v>#REF!</v>
      </c>
      <c r="V169" s="39">
        <f t="shared" si="29"/>
        <v>0</v>
      </c>
      <c r="W169" s="39" t="e">
        <f t="shared" si="30"/>
        <v>#REF!</v>
      </c>
      <c r="X169" s="39" t="e">
        <f t="shared" si="31"/>
        <v>#REF!</v>
      </c>
      <c r="Y169" s="39" t="e">
        <f t="shared" si="32"/>
        <v>#REF!</v>
      </c>
      <c r="Z169" s="50" t="e">
        <f t="shared" si="33"/>
        <v>#REF!</v>
      </c>
      <c r="AA169" s="32" t="e">
        <f t="shared" si="34"/>
        <v>#REF!</v>
      </c>
      <c r="AB169" s="45" t="e">
        <f t="shared" si="35"/>
        <v>#REF!</v>
      </c>
      <c r="AC169" s="31"/>
    </row>
    <row r="170" spans="1:29" ht="13.5" customHeight="1">
      <c r="A170" s="47" t="e">
        <f>'Conveyor List'!#REF!</f>
        <v>#REF!</v>
      </c>
      <c r="B17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70" s="41" t="e">
        <f>IF(AND('Conveyor List'!#REF!="",'Conveyor List'!#REF!=""),0,'Conveyor List'!#REF!+'Conveyor List'!#REF!/12)</f>
        <v>#REF!</v>
      </c>
      <c r="D170" s="41" t="e">
        <f>IF(AND('Conveyor List'!#REF!="",'Conveyor List'!#REF!=""),0,IF(ISERROR(FIND("Slave",'Conveyor List'!#REF!)) =FALSE,'Conveyor List'!#REF!+'Conveyor List'!#REF!/12,0))</f>
        <v>#REF!</v>
      </c>
      <c r="E170" s="42" t="e">
        <f>IF('Conveyor List'!#REF!="",0,'Conveyor List'!#REF!)</f>
        <v>#REF!</v>
      </c>
      <c r="F17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0" s="41">
        <f>IF(Rework!W171&gt;0,IF(Rework!W171&gt;1,2,1),0)</f>
        <v>0</v>
      </c>
      <c r="I170" s="43">
        <f>IF(Rework!X171="",IF(Rework!$E171=61.5,2400,1800),Rework!X171)</f>
        <v>1800</v>
      </c>
      <c r="J170" s="41">
        <v>30</v>
      </c>
      <c r="K170" s="44">
        <f>IF(ISERROR(FIND("Slider",'Conveyor List'!#REF!))=FALSE,0.3,IF(ISERROR(FIND("Roller",'Conveyor List'!#REF!))=FALSE,0.05,0.25))</f>
        <v>0.25</v>
      </c>
      <c r="L170" s="44">
        <v>1</v>
      </c>
      <c r="M170" s="44">
        <v>0.95</v>
      </c>
      <c r="N170" s="44">
        <v>0.85</v>
      </c>
      <c r="O170" s="44">
        <f>IF(ISERROR(FIND("M",'Conveyor List'!#REF!))=TRUE,0.95,1)</f>
        <v>0.95</v>
      </c>
      <c r="P170" s="44">
        <v>1</v>
      </c>
      <c r="Q170" s="39" t="e">
        <f t="shared" si="24"/>
        <v>#REF!</v>
      </c>
      <c r="R170" s="39" t="e">
        <f t="shared" si="25"/>
        <v>#REF!</v>
      </c>
      <c r="S170" s="39" t="e">
        <f t="shared" si="26"/>
        <v>#REF!</v>
      </c>
      <c r="T170" s="39" t="e">
        <f t="shared" si="27"/>
        <v>#REF!</v>
      </c>
      <c r="U170" s="39" t="e">
        <f t="shared" si="28"/>
        <v>#REF!</v>
      </c>
      <c r="V170" s="39">
        <f t="shared" si="29"/>
        <v>0</v>
      </c>
      <c r="W170" s="39" t="e">
        <f t="shared" si="30"/>
        <v>#REF!</v>
      </c>
      <c r="X170" s="39" t="e">
        <f t="shared" si="31"/>
        <v>#REF!</v>
      </c>
      <c r="Y170" s="39" t="e">
        <f t="shared" si="32"/>
        <v>#REF!</v>
      </c>
      <c r="Z170" s="50" t="e">
        <f t="shared" si="33"/>
        <v>#REF!</v>
      </c>
      <c r="AA170" s="32" t="e">
        <f t="shared" si="34"/>
        <v>#REF!</v>
      </c>
      <c r="AB170" s="45" t="e">
        <f t="shared" si="35"/>
        <v>#REF!</v>
      </c>
      <c r="AC170" s="31"/>
    </row>
    <row r="171" spans="1:29" ht="13.5" customHeight="1">
      <c r="A171" s="47" t="str">
        <f>'Conveyor List'!C15</f>
        <v>BS1_020_DIV4</v>
      </c>
      <c r="B171" s="40" t="e">
        <f>IF(AND('Conveyor List'!$H15="",'Conveyor List'!#REF!=""),0,MAX(MAX(LEFT('Conveyor List'!$H15,IF(ISERROR(FIND("/",'Conveyor List'!$H15))=TRUE,LEN('Conveyor List'!$H15),FIND("/",'Conveyor List'!$H15)-2)),TRIM(RIGHT('Conveyor List'!$H15,LEN('Conveyor List'!$H15)-IF(ISERROR(FIND("/",'Conveyor List'!$H15))=TRUE,0,FIND("/",'Conveyor List'!$H15))))),MAX(LEFT('Conveyor List'!#REF!,IF(ISERROR(FIND("/",'Conveyor List'!#REF!))=TRUE,LEN('Conveyor List'!#REF!),FIND("/",'Conveyor List'!#REF!)-2)),TRIM(RIGHT('Conveyor List'!#REF!,LEN('Conveyor List'!#REF!)-IF(ISERROR(FIND("/",'Conveyor List'!#REF!))=TRUE,0,FIND("/",'Conveyor List'!#REF!)))))))</f>
        <v>#REF!</v>
      </c>
      <c r="C171" s="41" t="e">
        <f>IF(AND('Conveyor List'!#REF!="",'Conveyor List'!#REF!=""),0,'Conveyor List'!#REF!+'Conveyor List'!#REF!/12)</f>
        <v>#REF!</v>
      </c>
      <c r="D171" s="41" t="e">
        <f>IF(AND('Conveyor List'!#REF!="",'Conveyor List'!#REF!=""),0,IF(ISERROR(FIND("Slave",'Conveyor List'!G15)) =FALSE,'Conveyor List'!#REF!+'Conveyor List'!#REF!/12,0))</f>
        <v>#REF!</v>
      </c>
      <c r="E171" s="42" t="e">
        <f>IF('Conveyor List'!#REF!="",0,'Conveyor List'!#REF!)</f>
        <v>#REF!</v>
      </c>
      <c r="F17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1" s="41">
        <f>IF(Rework!W172&gt;0,IF(Rework!W172&gt;1,2,1),0)</f>
        <v>0</v>
      </c>
      <c r="I171" s="43">
        <f>IF(Rework!X172="",IF(Rework!$E172=61.5,2400,1800),Rework!X172)</f>
        <v>1800</v>
      </c>
      <c r="J171" s="41">
        <v>30</v>
      </c>
      <c r="K171" s="44">
        <f>IF(ISERROR(FIND("Slider",'Conveyor List'!G15))=FALSE,0.3,IF(ISERROR(FIND("Roller",'Conveyor List'!G15))=FALSE,0.05,0.25))</f>
        <v>0.25</v>
      </c>
      <c r="L171" s="44">
        <v>1</v>
      </c>
      <c r="M171" s="44">
        <v>0.95</v>
      </c>
      <c r="N171" s="44">
        <v>0.85</v>
      </c>
      <c r="O171" s="44">
        <f>IF(ISERROR(FIND("M",'Conveyor List'!#REF!))=TRUE,0.95,1)</f>
        <v>0.95</v>
      </c>
      <c r="P171" s="44">
        <v>1</v>
      </c>
      <c r="Q171" s="39" t="e">
        <f t="shared" si="24"/>
        <v>#REF!</v>
      </c>
      <c r="R171" s="39" t="e">
        <f t="shared" si="25"/>
        <v>#REF!</v>
      </c>
      <c r="S171" s="39" t="e">
        <f t="shared" si="26"/>
        <v>#REF!</v>
      </c>
      <c r="T171" s="39" t="e">
        <f t="shared" si="27"/>
        <v>#REF!</v>
      </c>
      <c r="U171" s="39" t="e">
        <f t="shared" si="28"/>
        <v>#REF!</v>
      </c>
      <c r="V171" s="39">
        <f t="shared" si="29"/>
        <v>0</v>
      </c>
      <c r="W171" s="39" t="e">
        <f t="shared" si="30"/>
        <v>#REF!</v>
      </c>
      <c r="X171" s="39" t="e">
        <f t="shared" si="31"/>
        <v>#REF!</v>
      </c>
      <c r="Y171" s="39" t="e">
        <f t="shared" si="32"/>
        <v>#REF!</v>
      </c>
      <c r="Z171" s="50" t="e">
        <f t="shared" si="33"/>
        <v>#REF!</v>
      </c>
      <c r="AA171" s="32" t="e">
        <f t="shared" si="34"/>
        <v>#REF!</v>
      </c>
      <c r="AB171" s="45" t="e">
        <f t="shared" si="35"/>
        <v>#REF!</v>
      </c>
      <c r="AC171" s="31"/>
    </row>
    <row r="172" spans="1:29" ht="13.5" customHeight="1">
      <c r="A172" s="47" t="str">
        <f>'Conveyor List'!C16</f>
        <v>BS1_025_CH</v>
      </c>
      <c r="B172" s="40" t="e">
        <f>IF(AND('Conveyor List'!$H16="",'Conveyor List'!#REF!=""),0,MAX(MAX(LEFT('Conveyor List'!$H16,IF(ISERROR(FIND("/",'Conveyor List'!$H16))=TRUE,LEN('Conveyor List'!$H16),FIND("/",'Conveyor List'!$H16)-2)),TRIM(RIGHT('Conveyor List'!$H16,LEN('Conveyor List'!$H16)-IF(ISERROR(FIND("/",'Conveyor List'!$H16))=TRUE,0,FIND("/",'Conveyor List'!$H16))))),MAX(LEFT('Conveyor List'!#REF!,IF(ISERROR(FIND("/",'Conveyor List'!#REF!))=TRUE,LEN('Conveyor List'!#REF!),FIND("/",'Conveyor List'!#REF!)-2)),TRIM(RIGHT('Conveyor List'!#REF!,LEN('Conveyor List'!#REF!)-IF(ISERROR(FIND("/",'Conveyor List'!#REF!))=TRUE,0,FIND("/",'Conveyor List'!#REF!)))))))</f>
        <v>#REF!</v>
      </c>
      <c r="C172" s="41" t="e">
        <f>IF(AND('Conveyor List'!#REF!="",'Conveyor List'!#REF!=""),0,'Conveyor List'!#REF!+'Conveyor List'!#REF!/12)</f>
        <v>#REF!</v>
      </c>
      <c r="D172" s="41" t="e">
        <f>IF(AND('Conveyor List'!#REF!="",'Conveyor List'!#REF!=""),0,IF(ISERROR(FIND("Slave",'Conveyor List'!G16)) =FALSE,'Conveyor List'!#REF!+'Conveyor List'!#REF!/12,0))</f>
        <v>#REF!</v>
      </c>
      <c r="E172" s="42" t="e">
        <f>IF('Conveyor List'!#REF!="",0,'Conveyor List'!#REF!)</f>
        <v>#REF!</v>
      </c>
      <c r="F17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2" s="41">
        <f>IF(Rework!W173&gt;0,IF(Rework!W173&gt;1,2,1),0)</f>
        <v>0</v>
      </c>
      <c r="I172" s="43">
        <f>IF(Rework!X173="",IF(Rework!$E173=61.5,2400,1800),Rework!X173)</f>
        <v>1800</v>
      </c>
      <c r="J172" s="41">
        <v>30</v>
      </c>
      <c r="K172" s="44">
        <f>IF(ISERROR(FIND("Slider",'Conveyor List'!G16))=FALSE,0.3,IF(ISERROR(FIND("Roller",'Conveyor List'!G16))=FALSE,0.05,0.25))</f>
        <v>0.25</v>
      </c>
      <c r="L172" s="44">
        <v>1</v>
      </c>
      <c r="M172" s="44">
        <v>0.95</v>
      </c>
      <c r="N172" s="44">
        <v>0.85</v>
      </c>
      <c r="O172" s="44">
        <f>IF(ISERROR(FIND("M",'Conveyor List'!#REF!))=TRUE,0.95,1)</f>
        <v>0.95</v>
      </c>
      <c r="P172" s="44">
        <v>1</v>
      </c>
      <c r="Q172" s="39" t="e">
        <f t="shared" si="24"/>
        <v>#REF!</v>
      </c>
      <c r="R172" s="39" t="e">
        <f t="shared" si="25"/>
        <v>#REF!</v>
      </c>
      <c r="S172" s="39" t="e">
        <f t="shared" si="26"/>
        <v>#REF!</v>
      </c>
      <c r="T172" s="39" t="e">
        <f t="shared" si="27"/>
        <v>#REF!</v>
      </c>
      <c r="U172" s="39" t="e">
        <f t="shared" si="28"/>
        <v>#REF!</v>
      </c>
      <c r="V172" s="39">
        <f t="shared" si="29"/>
        <v>0</v>
      </c>
      <c r="W172" s="39" t="e">
        <f t="shared" si="30"/>
        <v>#REF!</v>
      </c>
      <c r="X172" s="39" t="e">
        <f t="shared" si="31"/>
        <v>#REF!</v>
      </c>
      <c r="Y172" s="39" t="e">
        <f t="shared" si="32"/>
        <v>#REF!</v>
      </c>
      <c r="Z172" s="50" t="e">
        <f t="shared" si="33"/>
        <v>#REF!</v>
      </c>
      <c r="AA172" s="32" t="e">
        <f t="shared" si="34"/>
        <v>#REF!</v>
      </c>
      <c r="AB172" s="45" t="e">
        <f t="shared" si="35"/>
        <v>#REF!</v>
      </c>
      <c r="AC172" s="31"/>
    </row>
    <row r="173" spans="1:29" ht="13.5" customHeight="1">
      <c r="A173" s="47" t="str">
        <f>'Conveyor List'!C17</f>
        <v>BS2_005</v>
      </c>
      <c r="B173" s="40" t="e">
        <f>IF(AND('Conveyor List'!$H17="",'Conveyor List'!#REF!=""),0,MAX(MAX(LEFT('Conveyor List'!$H17,IF(ISERROR(FIND("/",'Conveyor List'!$H17))=TRUE,LEN('Conveyor List'!$H17),FIND("/",'Conveyor List'!$H17)-2)),TRIM(RIGHT('Conveyor List'!$H17,LEN('Conveyor List'!$H17)-IF(ISERROR(FIND("/",'Conveyor List'!$H17))=TRUE,0,FIND("/",'Conveyor List'!$H17))))),MAX(LEFT('Conveyor List'!#REF!,IF(ISERROR(FIND("/",'Conveyor List'!#REF!))=TRUE,LEN('Conveyor List'!#REF!),FIND("/",'Conveyor List'!#REF!)-2)),TRIM(RIGHT('Conveyor List'!#REF!,LEN('Conveyor List'!#REF!)-IF(ISERROR(FIND("/",'Conveyor List'!#REF!))=TRUE,0,FIND("/",'Conveyor List'!#REF!)))))))</f>
        <v>#REF!</v>
      </c>
      <c r="C173" s="41" t="e">
        <f>IF(AND('Conveyor List'!#REF!="",'Conveyor List'!#REF!=""),0,'Conveyor List'!#REF!+'Conveyor List'!#REF!/12)</f>
        <v>#REF!</v>
      </c>
      <c r="D173" s="41" t="e">
        <f>IF(AND('Conveyor List'!#REF!="",'Conveyor List'!#REF!=""),0,IF(ISERROR(FIND("Slave",'Conveyor List'!G17)) =FALSE,'Conveyor List'!#REF!+'Conveyor List'!#REF!/12,0))</f>
        <v>#REF!</v>
      </c>
      <c r="E173" s="42" t="e">
        <f>IF('Conveyor List'!#REF!="",0,'Conveyor List'!#REF!)</f>
        <v>#REF!</v>
      </c>
      <c r="F17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3" s="41">
        <f>IF(Rework!W174&gt;0,IF(Rework!W174&gt;1,2,1),0)</f>
        <v>0</v>
      </c>
      <c r="I173" s="43">
        <f>IF(Rework!X174="",IF(Rework!$E174=61.5,2400,1800),Rework!X174)</f>
        <v>1800</v>
      </c>
      <c r="J173" s="41">
        <v>30</v>
      </c>
      <c r="K173" s="44">
        <f>IF(ISERROR(FIND("Slider",'Conveyor List'!G17))=FALSE,0.3,IF(ISERROR(FIND("Roller",'Conveyor List'!G17))=FALSE,0.05,0.25))</f>
        <v>0.25</v>
      </c>
      <c r="L173" s="44">
        <v>1</v>
      </c>
      <c r="M173" s="44">
        <v>0.95</v>
      </c>
      <c r="N173" s="44">
        <v>0.85</v>
      </c>
      <c r="O173" s="44">
        <f>IF(ISERROR(FIND("M",'Conveyor List'!#REF!))=TRUE,0.95,1)</f>
        <v>0.95</v>
      </c>
      <c r="P173" s="44">
        <v>1</v>
      </c>
      <c r="Q173" s="39" t="e">
        <f t="shared" si="24"/>
        <v>#REF!</v>
      </c>
      <c r="R173" s="39" t="e">
        <f t="shared" si="25"/>
        <v>#REF!</v>
      </c>
      <c r="S173" s="39" t="e">
        <f t="shared" si="26"/>
        <v>#REF!</v>
      </c>
      <c r="T173" s="39" t="e">
        <f t="shared" si="27"/>
        <v>#REF!</v>
      </c>
      <c r="U173" s="39" t="e">
        <f t="shared" si="28"/>
        <v>#REF!</v>
      </c>
      <c r="V173" s="39">
        <f t="shared" si="29"/>
        <v>0</v>
      </c>
      <c r="W173" s="39" t="e">
        <f t="shared" si="30"/>
        <v>#REF!</v>
      </c>
      <c r="X173" s="39" t="e">
        <f t="shared" si="31"/>
        <v>#REF!</v>
      </c>
      <c r="Y173" s="39" t="e">
        <f t="shared" si="32"/>
        <v>#REF!</v>
      </c>
      <c r="Z173" s="50" t="e">
        <f t="shared" si="33"/>
        <v>#REF!</v>
      </c>
      <c r="AA173" s="32" t="e">
        <f t="shared" si="34"/>
        <v>#REF!</v>
      </c>
      <c r="AB173" s="45" t="e">
        <f t="shared" si="35"/>
        <v>#REF!</v>
      </c>
      <c r="AC173" s="31"/>
    </row>
    <row r="174" spans="1:29" ht="13.5" customHeight="1">
      <c r="A174" s="47" t="str">
        <f>'Conveyor List'!C18</f>
        <v>BS2_010</v>
      </c>
      <c r="B174" s="40" t="e">
        <f>IF(AND('Conveyor List'!$H18="",'Conveyor List'!#REF!=""),0,MAX(MAX(LEFT('Conveyor List'!$H18,IF(ISERROR(FIND("/",'Conveyor List'!$H18))=TRUE,LEN('Conveyor List'!$H18),FIND("/",'Conveyor List'!$H18)-2)),TRIM(RIGHT('Conveyor List'!$H18,LEN('Conveyor List'!$H18)-IF(ISERROR(FIND("/",'Conveyor List'!$H18))=TRUE,0,FIND("/",'Conveyor List'!$H18))))),MAX(LEFT('Conveyor List'!#REF!,IF(ISERROR(FIND("/",'Conveyor List'!#REF!))=TRUE,LEN('Conveyor List'!#REF!),FIND("/",'Conveyor List'!#REF!)-2)),TRIM(RIGHT('Conveyor List'!#REF!,LEN('Conveyor List'!#REF!)-IF(ISERROR(FIND("/",'Conveyor List'!#REF!))=TRUE,0,FIND("/",'Conveyor List'!#REF!)))))))</f>
        <v>#REF!</v>
      </c>
      <c r="C174" s="41" t="e">
        <f>IF(AND('Conveyor List'!#REF!="",'Conveyor List'!#REF!=""),0,'Conveyor List'!#REF!+'Conveyor List'!#REF!/12)</f>
        <v>#REF!</v>
      </c>
      <c r="D174" s="41" t="e">
        <f>IF(AND('Conveyor List'!#REF!="",'Conveyor List'!#REF!=""),0,IF(ISERROR(FIND("Slave",'Conveyor List'!G18)) =FALSE,'Conveyor List'!#REF!+'Conveyor List'!#REF!/12,0))</f>
        <v>#REF!</v>
      </c>
      <c r="E174" s="42" t="e">
        <f>IF('Conveyor List'!#REF!="",0,'Conveyor List'!#REF!)</f>
        <v>#REF!</v>
      </c>
      <c r="F17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4" s="41">
        <f>IF(Rework!W175&gt;0,IF(Rework!W175&gt;1,2,1),0)</f>
        <v>0</v>
      </c>
      <c r="I174" s="43">
        <f>IF(Rework!X175="",IF(Rework!$E175=61.5,2400,1800),Rework!X175)</f>
        <v>1800</v>
      </c>
      <c r="J174" s="41">
        <v>30</v>
      </c>
      <c r="K174" s="44">
        <f>IF(ISERROR(FIND("Slider",'Conveyor List'!G18))=FALSE,0.3,IF(ISERROR(FIND("Roller",'Conveyor List'!G18))=FALSE,0.05,0.25))</f>
        <v>0.25</v>
      </c>
      <c r="L174" s="44">
        <v>1</v>
      </c>
      <c r="M174" s="44">
        <v>0.95</v>
      </c>
      <c r="N174" s="44">
        <v>0.85</v>
      </c>
      <c r="O174" s="44">
        <f>IF(ISERROR(FIND("M",'Conveyor List'!#REF!))=TRUE,0.95,1)</f>
        <v>0.95</v>
      </c>
      <c r="P174" s="44">
        <v>1</v>
      </c>
      <c r="Q174" s="39" t="e">
        <f t="shared" si="24"/>
        <v>#REF!</v>
      </c>
      <c r="R174" s="39" t="e">
        <f t="shared" si="25"/>
        <v>#REF!</v>
      </c>
      <c r="S174" s="39" t="e">
        <f t="shared" si="26"/>
        <v>#REF!</v>
      </c>
      <c r="T174" s="39" t="e">
        <f t="shared" si="27"/>
        <v>#REF!</v>
      </c>
      <c r="U174" s="39" t="e">
        <f t="shared" si="28"/>
        <v>#REF!</v>
      </c>
      <c r="V174" s="39">
        <f t="shared" si="29"/>
        <v>0</v>
      </c>
      <c r="W174" s="39" t="e">
        <f t="shared" si="30"/>
        <v>#REF!</v>
      </c>
      <c r="X174" s="39" t="e">
        <f t="shared" si="31"/>
        <v>#REF!</v>
      </c>
      <c r="Y174" s="39" t="e">
        <f t="shared" si="32"/>
        <v>#REF!</v>
      </c>
      <c r="Z174" s="50" t="e">
        <f t="shared" si="33"/>
        <v>#REF!</v>
      </c>
      <c r="AA174" s="32" t="e">
        <f t="shared" si="34"/>
        <v>#REF!</v>
      </c>
      <c r="AB174" s="45" t="e">
        <f t="shared" si="35"/>
        <v>#REF!</v>
      </c>
      <c r="AC174" s="31"/>
    </row>
    <row r="175" spans="1:29" ht="13.5" customHeight="1">
      <c r="A175" s="47" t="str">
        <f>'Conveyor List'!C19</f>
        <v>BS2_015</v>
      </c>
      <c r="B175" s="40" t="e">
        <f>IF(AND('Conveyor List'!$H19="",'Conveyor List'!#REF!=""),0,MAX(MAX(LEFT('Conveyor List'!$H19,IF(ISERROR(FIND("/",'Conveyor List'!$H19))=TRUE,LEN('Conveyor List'!$H19),FIND("/",'Conveyor List'!$H19)-2)),TRIM(RIGHT('Conveyor List'!$H19,LEN('Conveyor List'!$H19)-IF(ISERROR(FIND("/",'Conveyor List'!$H19))=TRUE,0,FIND("/",'Conveyor List'!$H19))))),MAX(LEFT('Conveyor List'!#REF!,IF(ISERROR(FIND("/",'Conveyor List'!#REF!))=TRUE,LEN('Conveyor List'!#REF!),FIND("/",'Conveyor List'!#REF!)-2)),TRIM(RIGHT('Conveyor List'!#REF!,LEN('Conveyor List'!#REF!)-IF(ISERROR(FIND("/",'Conveyor List'!#REF!))=TRUE,0,FIND("/",'Conveyor List'!#REF!)))))))</f>
        <v>#REF!</v>
      </c>
      <c r="C175" s="41" t="e">
        <f>IF(AND('Conveyor List'!#REF!="",'Conveyor List'!#REF!=""),0,'Conveyor List'!#REF!+'Conveyor List'!#REF!/12)</f>
        <v>#REF!</v>
      </c>
      <c r="D175" s="41" t="e">
        <f>IF(AND('Conveyor List'!#REF!="",'Conveyor List'!#REF!=""),0,IF(ISERROR(FIND("Slave",'Conveyor List'!G19)) =FALSE,'Conveyor List'!#REF!+'Conveyor List'!#REF!/12,0))</f>
        <v>#REF!</v>
      </c>
      <c r="E175" s="42" t="e">
        <f>IF('Conveyor List'!#REF!="",0,'Conveyor List'!#REF!)</f>
        <v>#REF!</v>
      </c>
      <c r="F17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5" s="41">
        <f>IF(Rework!W176&gt;0,IF(Rework!W176&gt;1,2,1),0)</f>
        <v>0</v>
      </c>
      <c r="I175" s="43">
        <f>IF(Rework!X176="",IF(Rework!$E176=61.5,2400,1800),Rework!X176)</f>
        <v>1800</v>
      </c>
      <c r="J175" s="41">
        <v>30</v>
      </c>
      <c r="K175" s="44">
        <f>IF(ISERROR(FIND("Slider",'Conveyor List'!G19))=FALSE,0.3,IF(ISERROR(FIND("Roller",'Conveyor List'!G19))=FALSE,0.05,0.25))</f>
        <v>0.25</v>
      </c>
      <c r="L175" s="44">
        <v>1</v>
      </c>
      <c r="M175" s="44">
        <v>0.95</v>
      </c>
      <c r="N175" s="44">
        <v>0.85</v>
      </c>
      <c r="O175" s="44">
        <f>IF(ISERROR(FIND("M",'Conveyor List'!#REF!))=TRUE,0.95,1)</f>
        <v>0.95</v>
      </c>
      <c r="P175" s="44">
        <v>1</v>
      </c>
      <c r="Q175" s="39" t="e">
        <f t="shared" si="24"/>
        <v>#REF!</v>
      </c>
      <c r="R175" s="39" t="e">
        <f t="shared" si="25"/>
        <v>#REF!</v>
      </c>
      <c r="S175" s="39" t="e">
        <f t="shared" si="26"/>
        <v>#REF!</v>
      </c>
      <c r="T175" s="39" t="e">
        <f t="shared" si="27"/>
        <v>#REF!</v>
      </c>
      <c r="U175" s="39" t="e">
        <f t="shared" si="28"/>
        <v>#REF!</v>
      </c>
      <c r="V175" s="39">
        <f t="shared" si="29"/>
        <v>0</v>
      </c>
      <c r="W175" s="39" t="e">
        <f t="shared" si="30"/>
        <v>#REF!</v>
      </c>
      <c r="X175" s="39" t="e">
        <f t="shared" si="31"/>
        <v>#REF!</v>
      </c>
      <c r="Y175" s="39" t="e">
        <f t="shared" si="32"/>
        <v>#REF!</v>
      </c>
      <c r="Z175" s="50" t="e">
        <f t="shared" si="33"/>
        <v>#REF!</v>
      </c>
      <c r="AA175" s="32" t="e">
        <f t="shared" si="34"/>
        <v>#REF!</v>
      </c>
      <c r="AB175" s="45" t="e">
        <f t="shared" si="35"/>
        <v>#REF!</v>
      </c>
      <c r="AC175" s="31"/>
    </row>
    <row r="176" spans="1:29" ht="13.5" customHeight="1">
      <c r="A176" s="47" t="str">
        <f>'Conveyor List'!C22</f>
        <v>BS2_030</v>
      </c>
      <c r="B176" s="40" t="e">
        <f>IF(AND('Conveyor List'!$H22="",'Conveyor List'!#REF!=""),0,MAX(MAX(LEFT('Conveyor List'!$H22,IF(ISERROR(FIND("/",'Conveyor List'!$H22))=TRUE,LEN('Conveyor List'!$H22),FIND("/",'Conveyor List'!$H22)-2)),TRIM(RIGHT('Conveyor List'!$H22,LEN('Conveyor List'!$H22)-IF(ISERROR(FIND("/",'Conveyor List'!$H22))=TRUE,0,FIND("/",'Conveyor List'!$H22))))),MAX(LEFT('Conveyor List'!#REF!,IF(ISERROR(FIND("/",'Conveyor List'!#REF!))=TRUE,LEN('Conveyor List'!#REF!),FIND("/",'Conveyor List'!#REF!)-2)),TRIM(RIGHT('Conveyor List'!#REF!,LEN('Conveyor List'!#REF!)-IF(ISERROR(FIND("/",'Conveyor List'!#REF!))=TRUE,0,FIND("/",'Conveyor List'!#REF!)))))))</f>
        <v>#REF!</v>
      </c>
      <c r="C176" s="41" t="e">
        <f>IF(AND('Conveyor List'!#REF!="",'Conveyor List'!#REF!=""),0,'Conveyor List'!#REF!+'Conveyor List'!#REF!/12)</f>
        <v>#REF!</v>
      </c>
      <c r="D176" s="41" t="e">
        <f>IF(AND('Conveyor List'!#REF!="",'Conveyor List'!#REF!=""),0,IF(ISERROR(FIND("Slave",'Conveyor List'!G22)) =FALSE,'Conveyor List'!#REF!+'Conveyor List'!#REF!/12,0))</f>
        <v>#REF!</v>
      </c>
      <c r="E176" s="42" t="e">
        <f>IF('Conveyor List'!#REF!="",0,'Conveyor List'!#REF!)</f>
        <v>#REF!</v>
      </c>
      <c r="F17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6" s="41">
        <f>IF(Rework!W177&gt;0,IF(Rework!W177&gt;1,2,1),0)</f>
        <v>0</v>
      </c>
      <c r="I176" s="43">
        <f>IF(Rework!X177="",IF(Rework!$E177=61.5,2400,1800),Rework!X177)</f>
        <v>1800</v>
      </c>
      <c r="J176" s="41">
        <v>30</v>
      </c>
      <c r="K176" s="44">
        <f>IF(ISERROR(FIND("Slider",'Conveyor List'!G22))=FALSE,0.3,IF(ISERROR(FIND("Roller",'Conveyor List'!G22))=FALSE,0.05,0.25))</f>
        <v>0.25</v>
      </c>
      <c r="L176" s="44">
        <v>1</v>
      </c>
      <c r="M176" s="44">
        <v>0.95</v>
      </c>
      <c r="N176" s="44">
        <v>0.85</v>
      </c>
      <c r="O176" s="44">
        <f>IF(ISERROR(FIND("M",'Conveyor List'!#REF!))=TRUE,0.95,1)</f>
        <v>0.95</v>
      </c>
      <c r="P176" s="44">
        <v>1</v>
      </c>
      <c r="Q176" s="39" t="e">
        <f t="shared" si="24"/>
        <v>#REF!</v>
      </c>
      <c r="R176" s="39" t="e">
        <f t="shared" si="25"/>
        <v>#REF!</v>
      </c>
      <c r="S176" s="39" t="e">
        <f t="shared" si="26"/>
        <v>#REF!</v>
      </c>
      <c r="T176" s="39" t="e">
        <f t="shared" si="27"/>
        <v>#REF!</v>
      </c>
      <c r="U176" s="39" t="e">
        <f t="shared" si="28"/>
        <v>#REF!</v>
      </c>
      <c r="V176" s="39">
        <f t="shared" si="29"/>
        <v>0</v>
      </c>
      <c r="W176" s="39" t="e">
        <f t="shared" si="30"/>
        <v>#REF!</v>
      </c>
      <c r="X176" s="39" t="e">
        <f t="shared" si="31"/>
        <v>#REF!</v>
      </c>
      <c r="Y176" s="39" t="e">
        <f t="shared" si="32"/>
        <v>#REF!</v>
      </c>
      <c r="Z176" s="50" t="e">
        <f t="shared" si="33"/>
        <v>#REF!</v>
      </c>
      <c r="AA176" s="32" t="e">
        <f t="shared" si="34"/>
        <v>#REF!</v>
      </c>
      <c r="AB176" s="45" t="e">
        <f t="shared" si="35"/>
        <v>#REF!</v>
      </c>
      <c r="AC176" s="31"/>
    </row>
    <row r="177" spans="1:29" ht="13.5" customHeight="1">
      <c r="A177" s="47" t="str">
        <f>'Conveyor List'!C23</f>
        <v>BS2_035</v>
      </c>
      <c r="B177" s="40" t="e">
        <f>IF(AND('Conveyor List'!$H23="",'Conveyor List'!#REF!=""),0,MAX(MAX(LEFT('Conveyor List'!$H23,IF(ISERROR(FIND("/",'Conveyor List'!$H23))=TRUE,LEN('Conveyor List'!$H23),FIND("/",'Conveyor List'!$H23)-2)),TRIM(RIGHT('Conveyor List'!$H23,LEN('Conveyor List'!$H23)-IF(ISERROR(FIND("/",'Conveyor List'!$H23))=TRUE,0,FIND("/",'Conveyor List'!$H23))))),MAX(LEFT('Conveyor List'!#REF!,IF(ISERROR(FIND("/",'Conveyor List'!#REF!))=TRUE,LEN('Conveyor List'!#REF!),FIND("/",'Conveyor List'!#REF!)-2)),TRIM(RIGHT('Conveyor List'!#REF!,LEN('Conveyor List'!#REF!)-IF(ISERROR(FIND("/",'Conveyor List'!#REF!))=TRUE,0,FIND("/",'Conveyor List'!#REF!)))))))</f>
        <v>#REF!</v>
      </c>
      <c r="C177" s="41" t="e">
        <f>IF(AND('Conveyor List'!#REF!="",'Conveyor List'!#REF!=""),0,'Conveyor List'!#REF!+'Conveyor List'!#REF!/12)</f>
        <v>#REF!</v>
      </c>
      <c r="D177" s="41" t="e">
        <f>IF(AND('Conveyor List'!#REF!="",'Conveyor List'!#REF!=""),0,IF(ISERROR(FIND("Slave",'Conveyor List'!G23)) =FALSE,'Conveyor List'!#REF!+'Conveyor List'!#REF!/12,0))</f>
        <v>#REF!</v>
      </c>
      <c r="E177" s="42" t="e">
        <f>IF('Conveyor List'!#REF!="",0,'Conveyor List'!#REF!)</f>
        <v>#REF!</v>
      </c>
      <c r="F17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7" s="41">
        <f>IF(Rework!W178&gt;0,IF(Rework!W178&gt;1,2,1),0)</f>
        <v>0</v>
      </c>
      <c r="I177" s="43">
        <f>IF(Rework!X178="",IF(Rework!$E178=61.5,2400,1800),Rework!X178)</f>
        <v>1800</v>
      </c>
      <c r="J177" s="41">
        <v>30</v>
      </c>
      <c r="K177" s="44">
        <f>IF(ISERROR(FIND("Slider",'Conveyor List'!G23))=FALSE,0.3,IF(ISERROR(FIND("Roller",'Conveyor List'!G23))=FALSE,0.05,0.25))</f>
        <v>0.25</v>
      </c>
      <c r="L177" s="44">
        <v>1</v>
      </c>
      <c r="M177" s="44">
        <v>0.95</v>
      </c>
      <c r="N177" s="44">
        <v>0.85</v>
      </c>
      <c r="O177" s="44">
        <f>IF(ISERROR(FIND("M",'Conveyor List'!#REF!))=TRUE,0.95,1)</f>
        <v>0.95</v>
      </c>
      <c r="P177" s="44">
        <v>1</v>
      </c>
      <c r="Q177" s="39" t="e">
        <f t="shared" si="24"/>
        <v>#REF!</v>
      </c>
      <c r="R177" s="39" t="e">
        <f t="shared" si="25"/>
        <v>#REF!</v>
      </c>
      <c r="S177" s="39" t="e">
        <f t="shared" si="26"/>
        <v>#REF!</v>
      </c>
      <c r="T177" s="39" t="e">
        <f t="shared" si="27"/>
        <v>#REF!</v>
      </c>
      <c r="U177" s="39" t="e">
        <f t="shared" si="28"/>
        <v>#REF!</v>
      </c>
      <c r="V177" s="39">
        <f t="shared" si="29"/>
        <v>0</v>
      </c>
      <c r="W177" s="39" t="e">
        <f t="shared" si="30"/>
        <v>#REF!</v>
      </c>
      <c r="X177" s="39" t="e">
        <f t="shared" si="31"/>
        <v>#REF!</v>
      </c>
      <c r="Y177" s="39" t="e">
        <f t="shared" si="32"/>
        <v>#REF!</v>
      </c>
      <c r="Z177" s="50" t="e">
        <f t="shared" si="33"/>
        <v>#REF!</v>
      </c>
      <c r="AA177" s="32" t="e">
        <f t="shared" si="34"/>
        <v>#REF!</v>
      </c>
      <c r="AB177" s="45" t="e">
        <f t="shared" si="35"/>
        <v>#REF!</v>
      </c>
      <c r="AC177" s="31"/>
    </row>
    <row r="178" spans="1:29" ht="13.5" customHeight="1">
      <c r="A178" s="47" t="str">
        <f>'Conveyor List'!C24</f>
        <v>BS2_040</v>
      </c>
      <c r="B178" s="40" t="e">
        <f>IF(AND('Conveyor List'!$H24="",'Conveyor List'!#REF!=""),0,MAX(MAX(LEFT('Conveyor List'!$H24,IF(ISERROR(FIND("/",'Conveyor List'!$H24))=TRUE,LEN('Conveyor List'!$H24),FIND("/",'Conveyor List'!$H24)-2)),TRIM(RIGHT('Conveyor List'!$H24,LEN('Conveyor List'!$H24)-IF(ISERROR(FIND("/",'Conveyor List'!$H24))=TRUE,0,FIND("/",'Conveyor List'!$H24))))),MAX(LEFT('Conveyor List'!#REF!,IF(ISERROR(FIND("/",'Conveyor List'!#REF!))=TRUE,LEN('Conveyor List'!#REF!),FIND("/",'Conveyor List'!#REF!)-2)),TRIM(RIGHT('Conveyor List'!#REF!,LEN('Conveyor List'!#REF!)-IF(ISERROR(FIND("/",'Conveyor List'!#REF!))=TRUE,0,FIND("/",'Conveyor List'!#REF!)))))))</f>
        <v>#REF!</v>
      </c>
      <c r="C178" s="41" t="e">
        <f>IF(AND('Conveyor List'!#REF!="",'Conveyor List'!#REF!=""),0,'Conveyor List'!#REF!+'Conveyor List'!#REF!/12)</f>
        <v>#REF!</v>
      </c>
      <c r="D178" s="41" t="e">
        <f>IF(AND('Conveyor List'!#REF!="",'Conveyor List'!#REF!=""),0,IF(ISERROR(FIND("Slave",'Conveyor List'!G24)) =FALSE,'Conveyor List'!#REF!+'Conveyor List'!#REF!/12,0))</f>
        <v>#REF!</v>
      </c>
      <c r="E178" s="42" t="e">
        <f>IF('Conveyor List'!#REF!="",0,'Conveyor List'!#REF!)</f>
        <v>#REF!</v>
      </c>
      <c r="F17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8" s="41">
        <f>IF(Rework!W179&gt;0,IF(Rework!W179&gt;1,2,1),0)</f>
        <v>0</v>
      </c>
      <c r="I178" s="43">
        <f>IF(Rework!X179="",IF(Rework!$E179=61.5,2400,1800),Rework!X179)</f>
        <v>1800</v>
      </c>
      <c r="J178" s="41">
        <v>30</v>
      </c>
      <c r="K178" s="44">
        <f>IF(ISERROR(FIND("Slider",'Conveyor List'!G24))=FALSE,0.3,IF(ISERROR(FIND("Roller",'Conveyor List'!G24))=FALSE,0.05,0.25))</f>
        <v>0.25</v>
      </c>
      <c r="L178" s="44">
        <v>1</v>
      </c>
      <c r="M178" s="44">
        <v>0.95</v>
      </c>
      <c r="N178" s="44">
        <v>0.85</v>
      </c>
      <c r="O178" s="44">
        <f>IF(ISERROR(FIND("M",'Conveyor List'!#REF!))=TRUE,0.95,1)</f>
        <v>0.95</v>
      </c>
      <c r="P178" s="44">
        <v>1</v>
      </c>
      <c r="Q178" s="39" t="e">
        <f t="shared" si="24"/>
        <v>#REF!</v>
      </c>
      <c r="R178" s="39" t="e">
        <f t="shared" si="25"/>
        <v>#REF!</v>
      </c>
      <c r="S178" s="39" t="e">
        <f t="shared" si="26"/>
        <v>#REF!</v>
      </c>
      <c r="T178" s="39" t="e">
        <f t="shared" si="27"/>
        <v>#REF!</v>
      </c>
      <c r="U178" s="39" t="e">
        <f t="shared" si="28"/>
        <v>#REF!</v>
      </c>
      <c r="V178" s="39">
        <f t="shared" si="29"/>
        <v>0</v>
      </c>
      <c r="W178" s="39" t="e">
        <f t="shared" si="30"/>
        <v>#REF!</v>
      </c>
      <c r="X178" s="39" t="e">
        <f t="shared" si="31"/>
        <v>#REF!</v>
      </c>
      <c r="Y178" s="39" t="e">
        <f t="shared" si="32"/>
        <v>#REF!</v>
      </c>
      <c r="Z178" s="50" t="e">
        <f t="shared" si="33"/>
        <v>#REF!</v>
      </c>
      <c r="AA178" s="32" t="e">
        <f t="shared" si="34"/>
        <v>#REF!</v>
      </c>
      <c r="AB178" s="45" t="e">
        <f t="shared" si="35"/>
        <v>#REF!</v>
      </c>
      <c r="AC178" s="31"/>
    </row>
    <row r="179" spans="1:29" ht="13.5" customHeight="1">
      <c r="A179" s="47" t="str">
        <f>'Conveyor List'!C25</f>
        <v>BS2_045</v>
      </c>
      <c r="B179" s="40" t="e">
        <f>IF(AND('Conveyor List'!$H25="",'Conveyor List'!#REF!=""),0,MAX(MAX(LEFT('Conveyor List'!$H25,IF(ISERROR(FIND("/",'Conveyor List'!$H25))=TRUE,LEN('Conveyor List'!$H25),FIND("/",'Conveyor List'!$H25)-2)),TRIM(RIGHT('Conveyor List'!$H25,LEN('Conveyor List'!$H25)-IF(ISERROR(FIND("/",'Conveyor List'!$H25))=TRUE,0,FIND("/",'Conveyor List'!$H25))))),MAX(LEFT('Conveyor List'!#REF!,IF(ISERROR(FIND("/",'Conveyor List'!#REF!))=TRUE,LEN('Conveyor List'!#REF!),FIND("/",'Conveyor List'!#REF!)-2)),TRIM(RIGHT('Conveyor List'!#REF!,LEN('Conveyor List'!#REF!)-IF(ISERROR(FIND("/",'Conveyor List'!#REF!))=TRUE,0,FIND("/",'Conveyor List'!#REF!)))))))</f>
        <v>#REF!</v>
      </c>
      <c r="C179" s="41" t="e">
        <f>IF(AND('Conveyor List'!#REF!="",'Conveyor List'!#REF!=""),0,'Conveyor List'!#REF!+'Conveyor List'!#REF!/12)</f>
        <v>#REF!</v>
      </c>
      <c r="D179" s="41" t="e">
        <f>IF(AND('Conveyor List'!#REF!="",'Conveyor List'!#REF!=""),0,IF(ISERROR(FIND("Slave",'Conveyor List'!G25)) =FALSE,'Conveyor List'!#REF!+'Conveyor List'!#REF!/12,0))</f>
        <v>#REF!</v>
      </c>
      <c r="E179" s="42" t="e">
        <f>IF('Conveyor List'!#REF!="",0,'Conveyor List'!#REF!)</f>
        <v>#REF!</v>
      </c>
      <c r="F17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9" s="41">
        <f>IF(Rework!W180&gt;0,IF(Rework!W180&gt;1,2,1),0)</f>
        <v>0</v>
      </c>
      <c r="I179" s="43">
        <f>IF(Rework!X180="",IF(Rework!$E180=61.5,2400,1800),Rework!X180)</f>
        <v>1800</v>
      </c>
      <c r="J179" s="41">
        <v>30</v>
      </c>
      <c r="K179" s="44">
        <f>IF(ISERROR(FIND("Slider",'Conveyor List'!G25))=FALSE,0.3,IF(ISERROR(FIND("Roller",'Conveyor List'!G25))=FALSE,0.05,0.25))</f>
        <v>0.25</v>
      </c>
      <c r="L179" s="44">
        <v>1</v>
      </c>
      <c r="M179" s="44">
        <v>0.95</v>
      </c>
      <c r="N179" s="44">
        <v>0.85</v>
      </c>
      <c r="O179" s="44">
        <f>IF(ISERROR(FIND("M",'Conveyor List'!#REF!))=TRUE,0.95,1)</f>
        <v>0.95</v>
      </c>
      <c r="P179" s="44">
        <v>1</v>
      </c>
      <c r="Q179" s="39" t="e">
        <f t="shared" si="24"/>
        <v>#REF!</v>
      </c>
      <c r="R179" s="39" t="e">
        <f t="shared" si="25"/>
        <v>#REF!</v>
      </c>
      <c r="S179" s="39" t="e">
        <f t="shared" si="26"/>
        <v>#REF!</v>
      </c>
      <c r="T179" s="39" t="e">
        <f t="shared" si="27"/>
        <v>#REF!</v>
      </c>
      <c r="U179" s="39" t="e">
        <f t="shared" si="28"/>
        <v>#REF!</v>
      </c>
      <c r="V179" s="39">
        <f t="shared" si="29"/>
        <v>0</v>
      </c>
      <c r="W179" s="39" t="e">
        <f t="shared" si="30"/>
        <v>#REF!</v>
      </c>
      <c r="X179" s="39" t="e">
        <f t="shared" si="31"/>
        <v>#REF!</v>
      </c>
      <c r="Y179" s="39" t="e">
        <f t="shared" si="32"/>
        <v>#REF!</v>
      </c>
      <c r="Z179" s="50" t="e">
        <f t="shared" si="33"/>
        <v>#REF!</v>
      </c>
      <c r="AA179" s="32" t="e">
        <f t="shared" si="34"/>
        <v>#REF!</v>
      </c>
      <c r="AB179" s="45" t="e">
        <f t="shared" si="35"/>
        <v>#REF!</v>
      </c>
      <c r="AC179" s="31"/>
    </row>
    <row r="180" spans="1:29" ht="13.5" customHeight="1">
      <c r="A180" s="47" t="e">
        <f>'Conveyor List'!#REF!</f>
        <v>#REF!</v>
      </c>
      <c r="B18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80" s="41" t="e">
        <f>IF(AND('Conveyor List'!#REF!="",'Conveyor List'!#REF!=""),0,'Conveyor List'!#REF!+'Conveyor List'!#REF!/12)</f>
        <v>#REF!</v>
      </c>
      <c r="D180" s="41" t="e">
        <f>IF(AND('Conveyor List'!#REF!="",'Conveyor List'!#REF!=""),0,IF(ISERROR(FIND("Slave",'Conveyor List'!#REF!)) =FALSE,'Conveyor List'!#REF!+'Conveyor List'!#REF!/12,0))</f>
        <v>#REF!</v>
      </c>
      <c r="E180" s="42" t="e">
        <f>IF('Conveyor List'!#REF!="",0,'Conveyor List'!#REF!)</f>
        <v>#REF!</v>
      </c>
      <c r="F18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0" s="41">
        <f>IF(Rework!W181&gt;0,IF(Rework!W181&gt;1,2,1),0)</f>
        <v>0</v>
      </c>
      <c r="I180" s="43">
        <f>IF(Rework!X181="",IF(Rework!$E181=61.5,2400,1800),Rework!X181)</f>
        <v>1800</v>
      </c>
      <c r="J180" s="41">
        <v>30</v>
      </c>
      <c r="K180" s="44">
        <f>IF(ISERROR(FIND("Slider",'Conveyor List'!#REF!))=FALSE,0.3,IF(ISERROR(FIND("Roller",'Conveyor List'!#REF!))=FALSE,0.05,0.25))</f>
        <v>0.25</v>
      </c>
      <c r="L180" s="44">
        <v>1</v>
      </c>
      <c r="M180" s="44">
        <v>0.95</v>
      </c>
      <c r="N180" s="44">
        <v>0.85</v>
      </c>
      <c r="O180" s="44">
        <f>IF(ISERROR(FIND("M",'Conveyor List'!#REF!))=TRUE,0.95,1)</f>
        <v>0.95</v>
      </c>
      <c r="P180" s="44">
        <v>1</v>
      </c>
      <c r="Q180" s="39" t="e">
        <f t="shared" si="24"/>
        <v>#REF!</v>
      </c>
      <c r="R180" s="39" t="e">
        <f t="shared" si="25"/>
        <v>#REF!</v>
      </c>
      <c r="S180" s="39" t="e">
        <f t="shared" si="26"/>
        <v>#REF!</v>
      </c>
      <c r="T180" s="39" t="e">
        <f t="shared" si="27"/>
        <v>#REF!</v>
      </c>
      <c r="U180" s="39" t="e">
        <f t="shared" si="28"/>
        <v>#REF!</v>
      </c>
      <c r="V180" s="39">
        <f t="shared" si="29"/>
        <v>0</v>
      </c>
      <c r="W180" s="39" t="e">
        <f t="shared" si="30"/>
        <v>#REF!</v>
      </c>
      <c r="X180" s="39" t="e">
        <f t="shared" si="31"/>
        <v>#REF!</v>
      </c>
      <c r="Y180" s="39" t="e">
        <f t="shared" si="32"/>
        <v>#REF!</v>
      </c>
      <c r="Z180" s="50" t="e">
        <f t="shared" si="33"/>
        <v>#REF!</v>
      </c>
      <c r="AA180" s="32" t="e">
        <f t="shared" si="34"/>
        <v>#REF!</v>
      </c>
      <c r="AB180" s="45" t="e">
        <f t="shared" si="35"/>
        <v>#REF!</v>
      </c>
      <c r="AC180" s="31"/>
    </row>
    <row r="181" spans="1:29" ht="13.5" customHeight="1">
      <c r="A181" s="47" t="str">
        <f>'Conveyor List'!C26</f>
        <v>BS2_050_CH</v>
      </c>
      <c r="B181" s="40" t="e">
        <f>IF(AND('Conveyor List'!$H26="",'Conveyor List'!#REF!=""),0,MAX(MAX(LEFT('Conveyor List'!$H26,IF(ISERROR(FIND("/",'Conveyor List'!$H26))=TRUE,LEN('Conveyor List'!$H26),FIND("/",'Conveyor List'!$H26)-2)),TRIM(RIGHT('Conveyor List'!$H26,LEN('Conveyor List'!$H26)-IF(ISERROR(FIND("/",'Conveyor List'!$H26))=TRUE,0,FIND("/",'Conveyor List'!$H26))))),MAX(LEFT('Conveyor List'!#REF!,IF(ISERROR(FIND("/",'Conveyor List'!#REF!))=TRUE,LEN('Conveyor List'!#REF!),FIND("/",'Conveyor List'!#REF!)-2)),TRIM(RIGHT('Conveyor List'!#REF!,LEN('Conveyor List'!#REF!)-IF(ISERROR(FIND("/",'Conveyor List'!#REF!))=TRUE,0,FIND("/",'Conveyor List'!#REF!)))))))</f>
        <v>#REF!</v>
      </c>
      <c r="C181" s="41" t="e">
        <f>IF(AND('Conveyor List'!#REF!="",'Conveyor List'!#REF!=""),0,'Conveyor List'!#REF!+'Conveyor List'!#REF!/12)</f>
        <v>#REF!</v>
      </c>
      <c r="D181" s="41" t="e">
        <f>IF(AND('Conveyor List'!#REF!="",'Conveyor List'!#REF!=""),0,IF(ISERROR(FIND("Slave",'Conveyor List'!G26)) =FALSE,'Conveyor List'!#REF!+'Conveyor List'!#REF!/12,0))</f>
        <v>#REF!</v>
      </c>
      <c r="E181" s="42" t="e">
        <f>IF('Conveyor List'!#REF!="",0,'Conveyor List'!#REF!)</f>
        <v>#REF!</v>
      </c>
      <c r="F18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1" s="41">
        <f>IF(Rework!W182&gt;0,IF(Rework!W182&gt;1,2,1),0)</f>
        <v>0</v>
      </c>
      <c r="I181" s="43">
        <f>IF(Rework!X182="",IF(Rework!$E182=61.5,2400,1800),Rework!X182)</f>
        <v>1800</v>
      </c>
      <c r="J181" s="41">
        <v>30</v>
      </c>
      <c r="K181" s="44">
        <f>IF(ISERROR(FIND("Slider",'Conveyor List'!G26))=FALSE,0.3,IF(ISERROR(FIND("Roller",'Conveyor List'!G26))=FALSE,0.05,0.25))</f>
        <v>0.25</v>
      </c>
      <c r="L181" s="44">
        <v>1</v>
      </c>
      <c r="M181" s="44">
        <v>0.95</v>
      </c>
      <c r="N181" s="44">
        <v>0.85</v>
      </c>
      <c r="O181" s="44">
        <f>IF(ISERROR(FIND("M",'Conveyor List'!#REF!))=TRUE,0.95,1)</f>
        <v>0.95</v>
      </c>
      <c r="P181" s="44">
        <v>1</v>
      </c>
      <c r="Q181" s="39" t="e">
        <f t="shared" si="24"/>
        <v>#REF!</v>
      </c>
      <c r="R181" s="39" t="e">
        <f t="shared" si="25"/>
        <v>#REF!</v>
      </c>
      <c r="S181" s="39" t="e">
        <f t="shared" si="26"/>
        <v>#REF!</v>
      </c>
      <c r="T181" s="39" t="e">
        <f t="shared" si="27"/>
        <v>#REF!</v>
      </c>
      <c r="U181" s="39" t="e">
        <f t="shared" si="28"/>
        <v>#REF!</v>
      </c>
      <c r="V181" s="39">
        <f t="shared" si="29"/>
        <v>0</v>
      </c>
      <c r="W181" s="39" t="e">
        <f t="shared" si="30"/>
        <v>#REF!</v>
      </c>
      <c r="X181" s="39" t="e">
        <f t="shared" si="31"/>
        <v>#REF!</v>
      </c>
      <c r="Y181" s="39" t="e">
        <f t="shared" si="32"/>
        <v>#REF!</v>
      </c>
      <c r="Z181" s="50" t="e">
        <f t="shared" si="33"/>
        <v>#REF!</v>
      </c>
      <c r="AA181" s="32" t="e">
        <f t="shared" si="34"/>
        <v>#REF!</v>
      </c>
      <c r="AB181" s="45" t="e">
        <f t="shared" si="35"/>
        <v>#REF!</v>
      </c>
      <c r="AC181" s="31"/>
    </row>
    <row r="182" spans="1:29" ht="13.5" customHeight="1">
      <c r="A182" s="47" t="e">
        <f>'Conveyor List'!#REF!</f>
        <v>#REF!</v>
      </c>
      <c r="B18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82" s="41" t="e">
        <f>IF(AND('Conveyor List'!#REF!="",'Conveyor List'!#REF!=""),0,'Conveyor List'!#REF!+'Conveyor List'!#REF!/12)</f>
        <v>#REF!</v>
      </c>
      <c r="D182" s="41" t="e">
        <f>IF(AND('Conveyor List'!#REF!="",'Conveyor List'!#REF!=""),0,IF(ISERROR(FIND("Slave",'Conveyor List'!#REF!)) =FALSE,'Conveyor List'!#REF!+'Conveyor List'!#REF!/12,0))</f>
        <v>#REF!</v>
      </c>
      <c r="E182" s="42" t="e">
        <f>IF('Conveyor List'!#REF!="",0,'Conveyor List'!#REF!)</f>
        <v>#REF!</v>
      </c>
      <c r="F18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2" s="41">
        <f>IF(Rework!W183&gt;0,IF(Rework!W183&gt;1,2,1),0)</f>
        <v>0</v>
      </c>
      <c r="I182" s="43">
        <f>IF(Rework!X183="",IF(Rework!$E183=61.5,2400,1800),Rework!X183)</f>
        <v>1800</v>
      </c>
      <c r="J182" s="41">
        <v>30</v>
      </c>
      <c r="K182" s="44">
        <f>IF(ISERROR(FIND("Slider",'Conveyor List'!#REF!))=FALSE,0.3,IF(ISERROR(FIND("Roller",'Conveyor List'!#REF!))=FALSE,0.05,0.25))</f>
        <v>0.25</v>
      </c>
      <c r="L182" s="44">
        <v>1</v>
      </c>
      <c r="M182" s="44">
        <v>0.95</v>
      </c>
      <c r="N182" s="44">
        <v>0.85</v>
      </c>
      <c r="O182" s="44">
        <f>IF(ISERROR(FIND("M",'Conveyor List'!#REF!))=TRUE,0.95,1)</f>
        <v>0.95</v>
      </c>
      <c r="P182" s="44">
        <v>1</v>
      </c>
      <c r="Q182" s="39" t="e">
        <f t="shared" si="24"/>
        <v>#REF!</v>
      </c>
      <c r="R182" s="39" t="e">
        <f t="shared" si="25"/>
        <v>#REF!</v>
      </c>
      <c r="S182" s="39" t="e">
        <f t="shared" si="26"/>
        <v>#REF!</v>
      </c>
      <c r="T182" s="39" t="e">
        <f t="shared" si="27"/>
        <v>#REF!</v>
      </c>
      <c r="U182" s="39" t="e">
        <f t="shared" si="28"/>
        <v>#REF!</v>
      </c>
      <c r="V182" s="39">
        <f t="shared" si="29"/>
        <v>0</v>
      </c>
      <c r="W182" s="39" t="e">
        <f t="shared" si="30"/>
        <v>#REF!</v>
      </c>
      <c r="X182" s="39" t="e">
        <f t="shared" si="31"/>
        <v>#REF!</v>
      </c>
      <c r="Y182" s="39" t="e">
        <f t="shared" si="32"/>
        <v>#REF!</v>
      </c>
      <c r="Z182" s="50" t="e">
        <f t="shared" si="33"/>
        <v>#REF!</v>
      </c>
      <c r="AA182" s="32" t="e">
        <f t="shared" si="34"/>
        <v>#REF!</v>
      </c>
      <c r="AB182" s="45" t="e">
        <f t="shared" si="35"/>
        <v>#REF!</v>
      </c>
      <c r="AC182" s="31"/>
    </row>
    <row r="183" spans="1:29" ht="13.5" customHeight="1">
      <c r="A183" s="47" t="str">
        <f>'Conveyor List'!C27</f>
        <v>BS2_055</v>
      </c>
      <c r="B183" s="40" t="e">
        <f>IF(AND('Conveyor List'!$H27="",'Conveyor List'!#REF!=""),0,MAX(MAX(LEFT('Conveyor List'!$H27,IF(ISERROR(FIND("/",'Conveyor List'!$H27))=TRUE,LEN('Conveyor List'!$H27),FIND("/",'Conveyor List'!$H27)-2)),TRIM(RIGHT('Conveyor List'!$H27,LEN('Conveyor List'!$H27)-IF(ISERROR(FIND("/",'Conveyor List'!$H27))=TRUE,0,FIND("/",'Conveyor List'!$H27))))),MAX(LEFT('Conveyor List'!#REF!,IF(ISERROR(FIND("/",'Conveyor List'!#REF!))=TRUE,LEN('Conveyor List'!#REF!),FIND("/",'Conveyor List'!#REF!)-2)),TRIM(RIGHT('Conveyor List'!#REF!,LEN('Conveyor List'!#REF!)-IF(ISERROR(FIND("/",'Conveyor List'!#REF!))=TRUE,0,FIND("/",'Conveyor List'!#REF!)))))))</f>
        <v>#REF!</v>
      </c>
      <c r="C183" s="41" t="e">
        <f>IF(AND('Conveyor List'!#REF!="",'Conveyor List'!#REF!=""),0,'Conveyor List'!#REF!+'Conveyor List'!#REF!/12)</f>
        <v>#REF!</v>
      </c>
      <c r="D183" s="41" t="e">
        <f>IF(AND('Conveyor List'!#REF!="",'Conveyor List'!#REF!=""),0,IF(ISERROR(FIND("Slave",'Conveyor List'!G27)) =FALSE,'Conveyor List'!#REF!+'Conveyor List'!#REF!/12,0))</f>
        <v>#REF!</v>
      </c>
      <c r="E183" s="42" t="e">
        <f>IF('Conveyor List'!#REF!="",0,'Conveyor List'!#REF!)</f>
        <v>#REF!</v>
      </c>
      <c r="F18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3" s="41">
        <f>IF(Rework!W184&gt;0,IF(Rework!W184&gt;1,2,1),0)</f>
        <v>0</v>
      </c>
      <c r="I183" s="43">
        <f>IF(Rework!X184="",IF(Rework!$E184=61.5,2400,1800),Rework!X184)</f>
        <v>1800</v>
      </c>
      <c r="J183" s="41">
        <v>30</v>
      </c>
      <c r="K183" s="44">
        <f>IF(ISERROR(FIND("Slider",'Conveyor List'!G27))=FALSE,0.3,IF(ISERROR(FIND("Roller",'Conveyor List'!G27))=FALSE,0.05,0.25))</f>
        <v>0.25</v>
      </c>
      <c r="L183" s="44">
        <v>1</v>
      </c>
      <c r="M183" s="44">
        <v>0.95</v>
      </c>
      <c r="N183" s="44">
        <v>0.85</v>
      </c>
      <c r="O183" s="44">
        <f>IF(ISERROR(FIND("M",'Conveyor List'!#REF!))=TRUE,0.95,1)</f>
        <v>0.95</v>
      </c>
      <c r="P183" s="44">
        <v>1</v>
      </c>
      <c r="Q183" s="39" t="e">
        <f t="shared" si="24"/>
        <v>#REF!</v>
      </c>
      <c r="R183" s="39" t="e">
        <f t="shared" si="25"/>
        <v>#REF!</v>
      </c>
      <c r="S183" s="39" t="e">
        <f t="shared" si="26"/>
        <v>#REF!</v>
      </c>
      <c r="T183" s="39" t="e">
        <f t="shared" si="27"/>
        <v>#REF!</v>
      </c>
      <c r="U183" s="39" t="e">
        <f t="shared" si="28"/>
        <v>#REF!</v>
      </c>
      <c r="V183" s="39">
        <f t="shared" si="29"/>
        <v>0</v>
      </c>
      <c r="W183" s="39" t="e">
        <f t="shared" si="30"/>
        <v>#REF!</v>
      </c>
      <c r="X183" s="39" t="e">
        <f t="shared" si="31"/>
        <v>#REF!</v>
      </c>
      <c r="Y183" s="39" t="e">
        <f t="shared" si="32"/>
        <v>#REF!</v>
      </c>
      <c r="Z183" s="50" t="e">
        <f t="shared" si="33"/>
        <v>#REF!</v>
      </c>
      <c r="AA183" s="32" t="e">
        <f t="shared" si="34"/>
        <v>#REF!</v>
      </c>
      <c r="AB183" s="45" t="e">
        <f t="shared" si="35"/>
        <v>#REF!</v>
      </c>
      <c r="AC183" s="31"/>
    </row>
    <row r="184" spans="1:29" ht="13.5" customHeight="1">
      <c r="A184" s="47" t="str">
        <f>'Conveyor List'!C28</f>
        <v>BS2_055_CH1</v>
      </c>
      <c r="B184" s="40" t="e">
        <f>IF(AND('Conveyor List'!$H28="",'Conveyor List'!#REF!=""),0,MAX(MAX(LEFT('Conveyor List'!$H28,IF(ISERROR(FIND("/",'Conveyor List'!$H28))=TRUE,LEN('Conveyor List'!$H28),FIND("/",'Conveyor List'!$H28)-2)),TRIM(RIGHT('Conveyor List'!$H28,LEN('Conveyor List'!$H28)-IF(ISERROR(FIND("/",'Conveyor List'!$H28))=TRUE,0,FIND("/",'Conveyor List'!$H28))))),MAX(LEFT('Conveyor List'!#REF!,IF(ISERROR(FIND("/",'Conveyor List'!#REF!))=TRUE,LEN('Conveyor List'!#REF!),FIND("/",'Conveyor List'!#REF!)-2)),TRIM(RIGHT('Conveyor List'!#REF!,LEN('Conveyor List'!#REF!)-IF(ISERROR(FIND("/",'Conveyor List'!#REF!))=TRUE,0,FIND("/",'Conveyor List'!#REF!)))))))</f>
        <v>#REF!</v>
      </c>
      <c r="C184" s="41" t="e">
        <f>IF(AND('Conveyor List'!#REF!="",'Conveyor List'!#REF!=""),0,'Conveyor List'!#REF!+'Conveyor List'!#REF!/12)</f>
        <v>#REF!</v>
      </c>
      <c r="D184" s="41" t="e">
        <f>IF(AND('Conveyor List'!#REF!="",'Conveyor List'!#REF!=""),0,IF(ISERROR(FIND("Slave",'Conveyor List'!G28)) =FALSE,'Conveyor List'!#REF!+'Conveyor List'!#REF!/12,0))</f>
        <v>#REF!</v>
      </c>
      <c r="E184" s="42" t="e">
        <f>IF('Conveyor List'!#REF!="",0,'Conveyor List'!#REF!)</f>
        <v>#REF!</v>
      </c>
      <c r="F18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4" s="41">
        <f>IF(Rework!W185&gt;0,IF(Rework!W185&gt;1,2,1),0)</f>
        <v>0</v>
      </c>
      <c r="I184" s="43">
        <f>IF(Rework!X185="",IF(Rework!$E185=61.5,2400,1800),Rework!X185)</f>
        <v>1800</v>
      </c>
      <c r="J184" s="41">
        <v>30</v>
      </c>
      <c r="K184" s="44">
        <f>IF(ISERROR(FIND("Slider",'Conveyor List'!G28))=FALSE,0.3,IF(ISERROR(FIND("Roller",'Conveyor List'!G28))=FALSE,0.05,0.25))</f>
        <v>0.25</v>
      </c>
      <c r="L184" s="44">
        <v>1</v>
      </c>
      <c r="M184" s="44">
        <v>0.95</v>
      </c>
      <c r="N184" s="44">
        <v>0.85</v>
      </c>
      <c r="O184" s="44">
        <f>IF(ISERROR(FIND("M",'Conveyor List'!#REF!))=TRUE,0.95,1)</f>
        <v>0.95</v>
      </c>
      <c r="P184" s="44">
        <v>1</v>
      </c>
      <c r="Q184" s="39" t="e">
        <f t="shared" si="24"/>
        <v>#REF!</v>
      </c>
      <c r="R184" s="39" t="e">
        <f t="shared" si="25"/>
        <v>#REF!</v>
      </c>
      <c r="S184" s="39" t="e">
        <f t="shared" si="26"/>
        <v>#REF!</v>
      </c>
      <c r="T184" s="39" t="e">
        <f t="shared" si="27"/>
        <v>#REF!</v>
      </c>
      <c r="U184" s="39" t="e">
        <f t="shared" si="28"/>
        <v>#REF!</v>
      </c>
      <c r="V184" s="39">
        <f t="shared" si="29"/>
        <v>0</v>
      </c>
      <c r="W184" s="39" t="e">
        <f t="shared" si="30"/>
        <v>#REF!</v>
      </c>
      <c r="X184" s="39" t="e">
        <f t="shared" si="31"/>
        <v>#REF!</v>
      </c>
      <c r="Y184" s="39" t="e">
        <f t="shared" si="32"/>
        <v>#REF!</v>
      </c>
      <c r="Z184" s="50" t="e">
        <f t="shared" si="33"/>
        <v>#REF!</v>
      </c>
      <c r="AA184" s="32" t="e">
        <f t="shared" si="34"/>
        <v>#REF!</v>
      </c>
      <c r="AB184" s="45" t="e">
        <f t="shared" si="35"/>
        <v>#REF!</v>
      </c>
      <c r="AC184" s="31"/>
    </row>
    <row r="185" spans="1:29" ht="13.5" customHeight="1">
      <c r="A185" s="47" t="str">
        <f>'Conveyor List'!C30</f>
        <v>BS2_055_CH3</v>
      </c>
      <c r="B185" s="40" t="e">
        <f>IF(AND('Conveyor List'!$H30="",'Conveyor List'!#REF!=""),0,MAX(MAX(LEFT('Conveyor List'!$H30,IF(ISERROR(FIND("/",'Conveyor List'!$H30))=TRUE,LEN('Conveyor List'!$H30),FIND("/",'Conveyor List'!$H30)-2)),TRIM(RIGHT('Conveyor List'!$H30,LEN('Conveyor List'!$H30)-IF(ISERROR(FIND("/",'Conveyor List'!$H30))=TRUE,0,FIND("/",'Conveyor List'!$H30))))),MAX(LEFT('Conveyor List'!#REF!,IF(ISERROR(FIND("/",'Conveyor List'!#REF!))=TRUE,LEN('Conveyor List'!#REF!),FIND("/",'Conveyor List'!#REF!)-2)),TRIM(RIGHT('Conveyor List'!#REF!,LEN('Conveyor List'!#REF!)-IF(ISERROR(FIND("/",'Conveyor List'!#REF!))=TRUE,0,FIND("/",'Conveyor List'!#REF!)))))))</f>
        <v>#REF!</v>
      </c>
      <c r="C185" s="41" t="e">
        <f>IF(AND('Conveyor List'!#REF!="",'Conveyor List'!#REF!=""),0,'Conveyor List'!#REF!+'Conveyor List'!#REF!/12)</f>
        <v>#REF!</v>
      </c>
      <c r="D185" s="41" t="e">
        <f>IF(AND('Conveyor List'!#REF!="",'Conveyor List'!#REF!=""),0,IF(ISERROR(FIND("Slave",'Conveyor List'!G30)) =FALSE,'Conveyor List'!#REF!+'Conveyor List'!#REF!/12,0))</f>
        <v>#REF!</v>
      </c>
      <c r="E185" s="42" t="e">
        <f>IF('Conveyor List'!#REF!="",0,'Conveyor List'!#REF!)</f>
        <v>#REF!</v>
      </c>
      <c r="F18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5" s="41">
        <f>IF(Rework!W186&gt;0,IF(Rework!W186&gt;1,2,1),0)</f>
        <v>0</v>
      </c>
      <c r="I185" s="43">
        <f>IF(Rework!X186="",IF(Rework!$E186=61.5,2400,1800),Rework!X186)</f>
        <v>1800</v>
      </c>
      <c r="J185" s="41">
        <v>30</v>
      </c>
      <c r="K185" s="44">
        <f>IF(ISERROR(FIND("Slider",'Conveyor List'!G30))=FALSE,0.3,IF(ISERROR(FIND("Roller",'Conveyor List'!G30))=FALSE,0.05,0.25))</f>
        <v>0.25</v>
      </c>
      <c r="L185" s="44">
        <v>1</v>
      </c>
      <c r="M185" s="44">
        <v>0.95</v>
      </c>
      <c r="N185" s="44">
        <v>0.85</v>
      </c>
      <c r="O185" s="44">
        <f>IF(ISERROR(FIND("M",'Conveyor List'!#REF!))=TRUE,0.95,1)</f>
        <v>0.95</v>
      </c>
      <c r="P185" s="44">
        <v>1</v>
      </c>
      <c r="Q185" s="39" t="e">
        <f t="shared" si="24"/>
        <v>#REF!</v>
      </c>
      <c r="R185" s="39" t="e">
        <f t="shared" si="25"/>
        <v>#REF!</v>
      </c>
      <c r="S185" s="39" t="e">
        <f t="shared" si="26"/>
        <v>#REF!</v>
      </c>
      <c r="T185" s="39" t="e">
        <f t="shared" si="27"/>
        <v>#REF!</v>
      </c>
      <c r="U185" s="39" t="e">
        <f t="shared" si="28"/>
        <v>#REF!</v>
      </c>
      <c r="V185" s="39">
        <f t="shared" si="29"/>
        <v>0</v>
      </c>
      <c r="W185" s="39" t="e">
        <f t="shared" si="30"/>
        <v>#REF!</v>
      </c>
      <c r="X185" s="39" t="e">
        <f t="shared" si="31"/>
        <v>#REF!</v>
      </c>
      <c r="Y185" s="39" t="e">
        <f t="shared" si="32"/>
        <v>#REF!</v>
      </c>
      <c r="Z185" s="50" t="e">
        <f t="shared" si="33"/>
        <v>#REF!</v>
      </c>
      <c r="AA185" s="32" t="e">
        <f t="shared" si="34"/>
        <v>#REF!</v>
      </c>
      <c r="AB185" s="45" t="e">
        <f t="shared" si="35"/>
        <v>#REF!</v>
      </c>
      <c r="AC185" s="31"/>
    </row>
    <row r="186" spans="1:29" ht="13.5" customHeight="1">
      <c r="A186" s="47" t="str">
        <f>'Conveyor List'!C31</f>
        <v>BS2_055_CH4</v>
      </c>
      <c r="B186" s="40" t="e">
        <f>IF(AND('Conveyor List'!$H31="",'Conveyor List'!#REF!=""),0,MAX(MAX(LEFT('Conveyor List'!$H31,IF(ISERROR(FIND("/",'Conveyor List'!$H31))=TRUE,LEN('Conveyor List'!$H31),FIND("/",'Conveyor List'!$H31)-2)),TRIM(RIGHT('Conveyor List'!$H31,LEN('Conveyor List'!$H31)-IF(ISERROR(FIND("/",'Conveyor List'!$H31))=TRUE,0,FIND("/",'Conveyor List'!$H31))))),MAX(LEFT('Conveyor List'!#REF!,IF(ISERROR(FIND("/",'Conveyor List'!#REF!))=TRUE,LEN('Conveyor List'!#REF!),FIND("/",'Conveyor List'!#REF!)-2)),TRIM(RIGHT('Conveyor List'!#REF!,LEN('Conveyor List'!#REF!)-IF(ISERROR(FIND("/",'Conveyor List'!#REF!))=TRUE,0,FIND("/",'Conveyor List'!#REF!)))))))</f>
        <v>#REF!</v>
      </c>
      <c r="C186" s="41" t="e">
        <f>IF(AND('Conveyor List'!#REF!="",'Conveyor List'!#REF!=""),0,'Conveyor List'!#REF!+'Conveyor List'!#REF!/12)</f>
        <v>#REF!</v>
      </c>
      <c r="D186" s="41" t="e">
        <f>IF(AND('Conveyor List'!#REF!="",'Conveyor List'!#REF!=""),0,IF(ISERROR(FIND("Slave",'Conveyor List'!G31)) =FALSE,'Conveyor List'!#REF!+'Conveyor List'!#REF!/12,0))</f>
        <v>#REF!</v>
      </c>
      <c r="E186" s="42" t="e">
        <f>IF('Conveyor List'!#REF!="",0,'Conveyor List'!#REF!)</f>
        <v>#REF!</v>
      </c>
      <c r="F18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6" s="41">
        <f>IF(Rework!W187&gt;0,IF(Rework!W187&gt;1,2,1),0)</f>
        <v>0</v>
      </c>
      <c r="I186" s="43">
        <f>IF(Rework!X187="",IF(Rework!$E187=61.5,2400,1800),Rework!X187)</f>
        <v>1800</v>
      </c>
      <c r="J186" s="41">
        <v>30</v>
      </c>
      <c r="K186" s="44">
        <f>IF(ISERROR(FIND("Slider",'Conveyor List'!G31))=FALSE,0.3,IF(ISERROR(FIND("Roller",'Conveyor List'!G31))=FALSE,0.05,0.25))</f>
        <v>0.25</v>
      </c>
      <c r="L186" s="44">
        <v>1</v>
      </c>
      <c r="M186" s="44">
        <v>0.95</v>
      </c>
      <c r="N186" s="44">
        <v>0.85</v>
      </c>
      <c r="O186" s="44">
        <f>IF(ISERROR(FIND("M",'Conveyor List'!#REF!))=TRUE,0.95,1)</f>
        <v>0.95</v>
      </c>
      <c r="P186" s="44">
        <v>1</v>
      </c>
      <c r="Q186" s="39" t="e">
        <f t="shared" si="24"/>
        <v>#REF!</v>
      </c>
      <c r="R186" s="39" t="e">
        <f t="shared" si="25"/>
        <v>#REF!</v>
      </c>
      <c r="S186" s="39" t="e">
        <f t="shared" si="26"/>
        <v>#REF!</v>
      </c>
      <c r="T186" s="39" t="e">
        <f t="shared" si="27"/>
        <v>#REF!</v>
      </c>
      <c r="U186" s="39" t="e">
        <f t="shared" si="28"/>
        <v>#REF!</v>
      </c>
      <c r="V186" s="39">
        <f t="shared" si="29"/>
        <v>0</v>
      </c>
      <c r="W186" s="39" t="e">
        <f t="shared" si="30"/>
        <v>#REF!</v>
      </c>
      <c r="X186" s="39" t="e">
        <f t="shared" si="31"/>
        <v>#REF!</v>
      </c>
      <c r="Y186" s="39" t="e">
        <f t="shared" si="32"/>
        <v>#REF!</v>
      </c>
      <c r="Z186" s="50" t="e">
        <f t="shared" si="33"/>
        <v>#REF!</v>
      </c>
      <c r="AA186" s="32" t="e">
        <f t="shared" si="34"/>
        <v>#REF!</v>
      </c>
      <c r="AB186" s="45" t="e">
        <f t="shared" si="35"/>
        <v>#REF!</v>
      </c>
      <c r="AC186" s="31"/>
    </row>
    <row r="187" spans="1:29" ht="13.5" customHeight="1">
      <c r="A187" s="47" t="str">
        <f>'Conveyor List'!C33</f>
        <v>BS2_055_CH6</v>
      </c>
      <c r="B187" s="40" t="e">
        <f>IF(AND('Conveyor List'!$H33="",'Conveyor List'!#REF!=""),0,MAX(MAX(LEFT('Conveyor List'!$H33,IF(ISERROR(FIND("/",'Conveyor List'!$H33))=TRUE,LEN('Conveyor List'!$H33),FIND("/",'Conveyor List'!$H33)-2)),TRIM(RIGHT('Conveyor List'!$H33,LEN('Conveyor List'!$H33)-IF(ISERROR(FIND("/",'Conveyor List'!$H33))=TRUE,0,FIND("/",'Conveyor List'!$H33))))),MAX(LEFT('Conveyor List'!#REF!,IF(ISERROR(FIND("/",'Conveyor List'!#REF!))=TRUE,LEN('Conveyor List'!#REF!),FIND("/",'Conveyor List'!#REF!)-2)),TRIM(RIGHT('Conveyor List'!#REF!,LEN('Conveyor List'!#REF!)-IF(ISERROR(FIND("/",'Conveyor List'!#REF!))=TRUE,0,FIND("/",'Conveyor List'!#REF!)))))))</f>
        <v>#REF!</v>
      </c>
      <c r="C187" s="41" t="e">
        <f>IF(AND('Conveyor List'!#REF!="",'Conveyor List'!#REF!=""),0,'Conveyor List'!#REF!+'Conveyor List'!#REF!/12)</f>
        <v>#REF!</v>
      </c>
      <c r="D187" s="41" t="e">
        <f>IF(AND('Conveyor List'!#REF!="",'Conveyor List'!#REF!=""),0,IF(ISERROR(FIND("Slave",'Conveyor List'!G33)) =FALSE,'Conveyor List'!#REF!+'Conveyor List'!#REF!/12,0))</f>
        <v>#REF!</v>
      </c>
      <c r="E187" s="42" t="e">
        <f>IF('Conveyor List'!#REF!="",0,'Conveyor List'!#REF!)</f>
        <v>#REF!</v>
      </c>
      <c r="F18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7" s="41">
        <f>IF(Rework!W188&gt;0,IF(Rework!W188&gt;1,2,1),0)</f>
        <v>0</v>
      </c>
      <c r="I187" s="43">
        <f>IF(Rework!X188="",IF(Rework!$E188=61.5,2400,1800),Rework!X188)</f>
        <v>1800</v>
      </c>
      <c r="J187" s="41">
        <v>30</v>
      </c>
      <c r="K187" s="44">
        <f>IF(ISERROR(FIND("Slider",'Conveyor List'!G33))=FALSE,0.3,IF(ISERROR(FIND("Roller",'Conveyor List'!G33))=FALSE,0.05,0.25))</f>
        <v>0.25</v>
      </c>
      <c r="L187" s="44">
        <v>1</v>
      </c>
      <c r="M187" s="44">
        <v>0.95</v>
      </c>
      <c r="N187" s="44">
        <v>0.85</v>
      </c>
      <c r="O187" s="44">
        <f>IF(ISERROR(FIND("M",'Conveyor List'!#REF!))=TRUE,0.95,1)</f>
        <v>0.95</v>
      </c>
      <c r="P187" s="44">
        <v>1</v>
      </c>
      <c r="Q187" s="39" t="e">
        <f t="shared" si="24"/>
        <v>#REF!</v>
      </c>
      <c r="R187" s="39" t="e">
        <f t="shared" si="25"/>
        <v>#REF!</v>
      </c>
      <c r="S187" s="39" t="e">
        <f t="shared" si="26"/>
        <v>#REF!</v>
      </c>
      <c r="T187" s="39" t="e">
        <f t="shared" si="27"/>
        <v>#REF!</v>
      </c>
      <c r="U187" s="39" t="e">
        <f t="shared" si="28"/>
        <v>#REF!</v>
      </c>
      <c r="V187" s="39">
        <f t="shared" si="29"/>
        <v>0</v>
      </c>
      <c r="W187" s="39" t="e">
        <f t="shared" si="30"/>
        <v>#REF!</v>
      </c>
      <c r="X187" s="39" t="e">
        <f t="shared" si="31"/>
        <v>#REF!</v>
      </c>
      <c r="Y187" s="39" t="e">
        <f t="shared" si="32"/>
        <v>#REF!</v>
      </c>
      <c r="Z187" s="50" t="e">
        <f t="shared" si="33"/>
        <v>#REF!</v>
      </c>
      <c r="AA187" s="32" t="e">
        <f t="shared" si="34"/>
        <v>#REF!</v>
      </c>
      <c r="AB187" s="45" t="e">
        <f t="shared" si="35"/>
        <v>#REF!</v>
      </c>
      <c r="AC187" s="31"/>
    </row>
    <row r="188" spans="1:29" ht="13.5" customHeight="1">
      <c r="A188" s="47" t="str">
        <f>'Conveyor List'!C34</f>
        <v>BS2_055_DIV1</v>
      </c>
      <c r="B188" s="40" t="e">
        <f>IF(AND('Conveyor List'!$H34="",'Conveyor List'!#REF!=""),0,MAX(MAX(LEFT('Conveyor List'!$H34,IF(ISERROR(FIND("/",'Conveyor List'!$H34))=TRUE,LEN('Conveyor List'!$H34),FIND("/",'Conveyor List'!$H34)-2)),TRIM(RIGHT('Conveyor List'!$H34,LEN('Conveyor List'!$H34)-IF(ISERROR(FIND("/",'Conveyor List'!$H34))=TRUE,0,FIND("/",'Conveyor List'!$H34))))),MAX(LEFT('Conveyor List'!#REF!,IF(ISERROR(FIND("/",'Conveyor List'!#REF!))=TRUE,LEN('Conveyor List'!#REF!),FIND("/",'Conveyor List'!#REF!)-2)),TRIM(RIGHT('Conveyor List'!#REF!,LEN('Conveyor List'!#REF!)-IF(ISERROR(FIND("/",'Conveyor List'!#REF!))=TRUE,0,FIND("/",'Conveyor List'!#REF!)))))))</f>
        <v>#REF!</v>
      </c>
      <c r="C188" s="41" t="e">
        <f>IF(AND('Conveyor List'!#REF!="",'Conveyor List'!#REF!=""),0,'Conveyor List'!#REF!+'Conveyor List'!#REF!/12)</f>
        <v>#REF!</v>
      </c>
      <c r="D188" s="41" t="e">
        <f>IF(AND('Conveyor List'!#REF!="",'Conveyor List'!#REF!=""),0,IF(ISERROR(FIND("Slave",'Conveyor List'!G34)) =FALSE,'Conveyor List'!#REF!+'Conveyor List'!#REF!/12,0))</f>
        <v>#REF!</v>
      </c>
      <c r="E188" s="42" t="e">
        <f>IF('Conveyor List'!#REF!="",0,'Conveyor List'!#REF!)</f>
        <v>#REF!</v>
      </c>
      <c r="F18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8" s="41">
        <f>IF(Rework!W189&gt;0,IF(Rework!W189&gt;1,2,1),0)</f>
        <v>0</v>
      </c>
      <c r="I188" s="43">
        <f>IF(Rework!X189="",IF(Rework!$E189=61.5,2400,1800),Rework!X189)</f>
        <v>1800</v>
      </c>
      <c r="J188" s="41">
        <v>30</v>
      </c>
      <c r="K188" s="44">
        <f>IF(ISERROR(FIND("Slider",'Conveyor List'!G34))=FALSE,0.3,IF(ISERROR(FIND("Roller",'Conveyor List'!G34))=FALSE,0.05,0.25))</f>
        <v>0.25</v>
      </c>
      <c r="L188" s="44">
        <v>1</v>
      </c>
      <c r="M188" s="44">
        <v>0.95</v>
      </c>
      <c r="N188" s="44">
        <v>0.85</v>
      </c>
      <c r="O188" s="44">
        <f>IF(ISERROR(FIND("M",'Conveyor List'!#REF!))=TRUE,0.95,1)</f>
        <v>0.95</v>
      </c>
      <c r="P188" s="44">
        <v>1</v>
      </c>
      <c r="Q188" s="39" t="e">
        <f t="shared" si="24"/>
        <v>#REF!</v>
      </c>
      <c r="R188" s="39" t="e">
        <f t="shared" si="25"/>
        <v>#REF!</v>
      </c>
      <c r="S188" s="39" t="e">
        <f t="shared" si="26"/>
        <v>#REF!</v>
      </c>
      <c r="T188" s="39" t="e">
        <f t="shared" si="27"/>
        <v>#REF!</v>
      </c>
      <c r="U188" s="39" t="e">
        <f t="shared" si="28"/>
        <v>#REF!</v>
      </c>
      <c r="V188" s="39">
        <f t="shared" si="29"/>
        <v>0</v>
      </c>
      <c r="W188" s="39" t="e">
        <f t="shared" si="30"/>
        <v>#REF!</v>
      </c>
      <c r="X188" s="39" t="e">
        <f t="shared" si="31"/>
        <v>#REF!</v>
      </c>
      <c r="Y188" s="39" t="e">
        <f t="shared" si="32"/>
        <v>#REF!</v>
      </c>
      <c r="Z188" s="50" t="e">
        <f t="shared" si="33"/>
        <v>#REF!</v>
      </c>
      <c r="AA188" s="32" t="e">
        <f t="shared" si="34"/>
        <v>#REF!</v>
      </c>
      <c r="AB188" s="45" t="e">
        <f t="shared" si="35"/>
        <v>#REF!</v>
      </c>
      <c r="AC188" s="31"/>
    </row>
    <row r="189" spans="1:29" ht="13.5" customHeight="1">
      <c r="A189" s="47" t="e">
        <f>'Conveyor List'!#REF!</f>
        <v>#REF!</v>
      </c>
      <c r="B18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89" s="41" t="e">
        <f>IF(AND('Conveyor List'!#REF!="",'Conveyor List'!#REF!=""),0,'Conveyor List'!#REF!+'Conveyor List'!#REF!/12)</f>
        <v>#REF!</v>
      </c>
      <c r="D189" s="41" t="e">
        <f>IF(AND('Conveyor List'!#REF!="",'Conveyor List'!#REF!=""),0,IF(ISERROR(FIND("Slave",'Conveyor List'!#REF!)) =FALSE,'Conveyor List'!#REF!+'Conveyor List'!#REF!/12,0))</f>
        <v>#REF!</v>
      </c>
      <c r="E189" s="42" t="e">
        <f>IF('Conveyor List'!#REF!="",0,'Conveyor List'!#REF!)</f>
        <v>#REF!</v>
      </c>
      <c r="F18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9" s="41">
        <f>IF(Rework!W190&gt;0,IF(Rework!W190&gt;1,2,1),0)</f>
        <v>0</v>
      </c>
      <c r="I189" s="43">
        <f>IF(Rework!X190="",IF(Rework!$E190=61.5,2400,1800),Rework!X190)</f>
        <v>1800</v>
      </c>
      <c r="J189" s="41">
        <v>30</v>
      </c>
      <c r="K189" s="44">
        <f>IF(ISERROR(FIND("Slider",'Conveyor List'!#REF!))=FALSE,0.3,IF(ISERROR(FIND("Roller",'Conveyor List'!#REF!))=FALSE,0.05,0.25))</f>
        <v>0.25</v>
      </c>
      <c r="L189" s="44">
        <v>1</v>
      </c>
      <c r="M189" s="44">
        <v>0.95</v>
      </c>
      <c r="N189" s="44">
        <v>0.85</v>
      </c>
      <c r="O189" s="44">
        <f>IF(ISERROR(FIND("M",'Conveyor List'!#REF!))=TRUE,0.95,1)</f>
        <v>0.95</v>
      </c>
      <c r="P189" s="44">
        <v>1</v>
      </c>
      <c r="Q189" s="39" t="e">
        <f t="shared" si="24"/>
        <v>#REF!</v>
      </c>
      <c r="R189" s="39" t="e">
        <f t="shared" si="25"/>
        <v>#REF!</v>
      </c>
      <c r="S189" s="39" t="e">
        <f t="shared" si="26"/>
        <v>#REF!</v>
      </c>
      <c r="T189" s="39" t="e">
        <f t="shared" si="27"/>
        <v>#REF!</v>
      </c>
      <c r="U189" s="39" t="e">
        <f t="shared" si="28"/>
        <v>#REF!</v>
      </c>
      <c r="V189" s="39">
        <f t="shared" si="29"/>
        <v>0</v>
      </c>
      <c r="W189" s="39" t="e">
        <f t="shared" si="30"/>
        <v>#REF!</v>
      </c>
      <c r="X189" s="39" t="e">
        <f t="shared" si="31"/>
        <v>#REF!</v>
      </c>
      <c r="Y189" s="39" t="e">
        <f t="shared" si="32"/>
        <v>#REF!</v>
      </c>
      <c r="Z189" s="50" t="e">
        <f t="shared" si="33"/>
        <v>#REF!</v>
      </c>
      <c r="AA189" s="32" t="e">
        <f t="shared" si="34"/>
        <v>#REF!</v>
      </c>
      <c r="AB189" s="45" t="e">
        <f t="shared" si="35"/>
        <v>#REF!</v>
      </c>
      <c r="AC189" s="31"/>
    </row>
    <row r="190" spans="1:29" ht="13.5" customHeight="1">
      <c r="A190" s="47" t="str">
        <f>'Conveyor List'!C35</f>
        <v>BS2_055_DIV2</v>
      </c>
      <c r="B190" s="40" t="e">
        <f>IF(AND('Conveyor List'!$H35="",'Conveyor List'!#REF!=""),0,MAX(MAX(LEFT('Conveyor List'!$H35,IF(ISERROR(FIND("/",'Conveyor List'!$H35))=TRUE,LEN('Conveyor List'!$H35),FIND("/",'Conveyor List'!$H35)-2)),TRIM(RIGHT('Conveyor List'!$H35,LEN('Conveyor List'!$H35)-IF(ISERROR(FIND("/",'Conveyor List'!$H35))=TRUE,0,FIND("/",'Conveyor List'!$H35))))),MAX(LEFT('Conveyor List'!#REF!,IF(ISERROR(FIND("/",'Conveyor List'!#REF!))=TRUE,LEN('Conveyor List'!#REF!),FIND("/",'Conveyor List'!#REF!)-2)),TRIM(RIGHT('Conveyor List'!#REF!,LEN('Conveyor List'!#REF!)-IF(ISERROR(FIND("/",'Conveyor List'!#REF!))=TRUE,0,FIND("/",'Conveyor List'!#REF!)))))))</f>
        <v>#REF!</v>
      </c>
      <c r="C190" s="41" t="e">
        <f>IF(AND('Conveyor List'!#REF!="",'Conveyor List'!#REF!=""),0,'Conveyor List'!#REF!+'Conveyor List'!#REF!/12)</f>
        <v>#REF!</v>
      </c>
      <c r="D190" s="41" t="e">
        <f>IF(AND('Conveyor List'!#REF!="",'Conveyor List'!#REF!=""),0,IF(ISERROR(FIND("Slave",'Conveyor List'!G35)) =FALSE,'Conveyor List'!#REF!+'Conveyor List'!#REF!/12,0))</f>
        <v>#REF!</v>
      </c>
      <c r="E190" s="42" t="e">
        <f>IF('Conveyor List'!#REF!="",0,'Conveyor List'!#REF!)</f>
        <v>#REF!</v>
      </c>
      <c r="F19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0" s="41">
        <f>IF(Rework!W191&gt;0,IF(Rework!W191&gt;1,2,1),0)</f>
        <v>0</v>
      </c>
      <c r="I190" s="43">
        <f>IF(Rework!X191="",IF(Rework!$E191=61.5,2400,1800),Rework!X191)</f>
        <v>1800</v>
      </c>
      <c r="J190" s="41">
        <v>30</v>
      </c>
      <c r="K190" s="44">
        <f>IF(ISERROR(FIND("Slider",'Conveyor List'!G35))=FALSE,0.3,IF(ISERROR(FIND("Roller",'Conveyor List'!G35))=FALSE,0.05,0.25))</f>
        <v>0.25</v>
      </c>
      <c r="L190" s="44">
        <v>1</v>
      </c>
      <c r="M190" s="44">
        <v>0.95</v>
      </c>
      <c r="N190" s="44">
        <v>0.85</v>
      </c>
      <c r="O190" s="44">
        <f>IF(ISERROR(FIND("M",'Conveyor List'!#REF!))=TRUE,0.95,1)</f>
        <v>0.95</v>
      </c>
      <c r="P190" s="44">
        <v>1</v>
      </c>
      <c r="Q190" s="39" t="e">
        <f t="shared" si="24"/>
        <v>#REF!</v>
      </c>
      <c r="R190" s="39" t="e">
        <f t="shared" si="25"/>
        <v>#REF!</v>
      </c>
      <c r="S190" s="39" t="e">
        <f t="shared" si="26"/>
        <v>#REF!</v>
      </c>
      <c r="T190" s="39" t="e">
        <f t="shared" si="27"/>
        <v>#REF!</v>
      </c>
      <c r="U190" s="39" t="e">
        <f t="shared" si="28"/>
        <v>#REF!</v>
      </c>
      <c r="V190" s="39">
        <f t="shared" si="29"/>
        <v>0</v>
      </c>
      <c r="W190" s="39" t="e">
        <f t="shared" si="30"/>
        <v>#REF!</v>
      </c>
      <c r="X190" s="39" t="e">
        <f t="shared" si="31"/>
        <v>#REF!</v>
      </c>
      <c r="Y190" s="39" t="e">
        <f t="shared" si="32"/>
        <v>#REF!</v>
      </c>
      <c r="Z190" s="50" t="e">
        <f t="shared" si="33"/>
        <v>#REF!</v>
      </c>
      <c r="AA190" s="32" t="e">
        <f t="shared" si="34"/>
        <v>#REF!</v>
      </c>
      <c r="AB190" s="45" t="e">
        <f t="shared" si="35"/>
        <v>#REF!</v>
      </c>
      <c r="AC190" s="31"/>
    </row>
    <row r="191" spans="1:29" ht="13.5" customHeight="1">
      <c r="A191" s="47" t="str">
        <f>'Conveyor List'!C36</f>
        <v>BS2_055_DIV3</v>
      </c>
      <c r="B191" s="40" t="e">
        <f>IF(AND('Conveyor List'!$H36="",'Conveyor List'!#REF!=""),0,MAX(MAX(LEFT('Conveyor List'!$H36,IF(ISERROR(FIND("/",'Conveyor List'!$H36))=TRUE,LEN('Conveyor List'!$H36),FIND("/",'Conveyor List'!$H36)-2)),TRIM(RIGHT('Conveyor List'!$H36,LEN('Conveyor List'!$H36)-IF(ISERROR(FIND("/",'Conveyor List'!$H36))=TRUE,0,FIND("/",'Conveyor List'!$H36))))),MAX(LEFT('Conveyor List'!#REF!,IF(ISERROR(FIND("/",'Conveyor List'!#REF!))=TRUE,LEN('Conveyor List'!#REF!),FIND("/",'Conveyor List'!#REF!)-2)),TRIM(RIGHT('Conveyor List'!#REF!,LEN('Conveyor List'!#REF!)-IF(ISERROR(FIND("/",'Conveyor List'!#REF!))=TRUE,0,FIND("/",'Conveyor List'!#REF!)))))))</f>
        <v>#REF!</v>
      </c>
      <c r="C191" s="41" t="e">
        <f>IF(AND('Conveyor List'!#REF!="",'Conveyor List'!#REF!=""),0,'Conveyor List'!#REF!+'Conveyor List'!#REF!/12)</f>
        <v>#REF!</v>
      </c>
      <c r="D191" s="41" t="e">
        <f>IF(AND('Conveyor List'!#REF!="",'Conveyor List'!#REF!=""),0,IF(ISERROR(FIND("Slave",'Conveyor List'!G36)) =FALSE,'Conveyor List'!#REF!+'Conveyor List'!#REF!/12,0))</f>
        <v>#REF!</v>
      </c>
      <c r="E191" s="42" t="e">
        <f>IF('Conveyor List'!#REF!="",0,'Conveyor List'!#REF!)</f>
        <v>#REF!</v>
      </c>
      <c r="F19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1" s="41">
        <f>IF(Rework!W192&gt;0,IF(Rework!W192&gt;1,2,1),0)</f>
        <v>0</v>
      </c>
      <c r="I191" s="43">
        <f>IF(Rework!X192="",IF(Rework!$E192=61.5,2400,1800),Rework!X192)</f>
        <v>1800</v>
      </c>
      <c r="J191" s="41">
        <v>30</v>
      </c>
      <c r="K191" s="44">
        <f>IF(ISERROR(FIND("Slider",'Conveyor List'!G36))=FALSE,0.3,IF(ISERROR(FIND("Roller",'Conveyor List'!G36))=FALSE,0.05,0.25))</f>
        <v>0.25</v>
      </c>
      <c r="L191" s="44">
        <v>1</v>
      </c>
      <c r="M191" s="44">
        <v>0.95</v>
      </c>
      <c r="N191" s="44">
        <v>0.85</v>
      </c>
      <c r="O191" s="44">
        <f>IF(ISERROR(FIND("M",'Conveyor List'!#REF!))=TRUE,0.95,1)</f>
        <v>0.95</v>
      </c>
      <c r="P191" s="44">
        <v>1</v>
      </c>
      <c r="Q191" s="39" t="e">
        <f t="shared" si="24"/>
        <v>#REF!</v>
      </c>
      <c r="R191" s="39" t="e">
        <f t="shared" si="25"/>
        <v>#REF!</v>
      </c>
      <c r="S191" s="39" t="e">
        <f t="shared" si="26"/>
        <v>#REF!</v>
      </c>
      <c r="T191" s="39" t="e">
        <f t="shared" si="27"/>
        <v>#REF!</v>
      </c>
      <c r="U191" s="39" t="e">
        <f t="shared" si="28"/>
        <v>#REF!</v>
      </c>
      <c r="V191" s="39">
        <f t="shared" si="29"/>
        <v>0</v>
      </c>
      <c r="W191" s="39" t="e">
        <f t="shared" si="30"/>
        <v>#REF!</v>
      </c>
      <c r="X191" s="39" t="e">
        <f t="shared" si="31"/>
        <v>#REF!</v>
      </c>
      <c r="Y191" s="39" t="e">
        <f t="shared" si="32"/>
        <v>#REF!</v>
      </c>
      <c r="Z191" s="50" t="e">
        <f t="shared" si="33"/>
        <v>#REF!</v>
      </c>
      <c r="AA191" s="32" t="e">
        <f t="shared" si="34"/>
        <v>#REF!</v>
      </c>
      <c r="AB191" s="45" t="e">
        <f t="shared" si="35"/>
        <v>#REF!</v>
      </c>
      <c r="AC191" s="31"/>
    </row>
    <row r="192" spans="1:29" ht="13.5" customHeight="1">
      <c r="A192" s="47" t="str">
        <f>'Conveyor List'!C37</f>
        <v>BS2_055_DIV4</v>
      </c>
      <c r="B192" s="40" t="e">
        <f>IF(AND('Conveyor List'!$H37="",'Conveyor List'!#REF!=""),0,MAX(MAX(LEFT('Conveyor List'!$H37,IF(ISERROR(FIND("/",'Conveyor List'!$H37))=TRUE,LEN('Conveyor List'!$H37),FIND("/",'Conveyor List'!$H37)-2)),TRIM(RIGHT('Conveyor List'!$H37,LEN('Conveyor List'!$H37)-IF(ISERROR(FIND("/",'Conveyor List'!$H37))=TRUE,0,FIND("/",'Conveyor List'!$H37))))),MAX(LEFT('Conveyor List'!#REF!,IF(ISERROR(FIND("/",'Conveyor List'!#REF!))=TRUE,LEN('Conveyor List'!#REF!),FIND("/",'Conveyor List'!#REF!)-2)),TRIM(RIGHT('Conveyor List'!#REF!,LEN('Conveyor List'!#REF!)-IF(ISERROR(FIND("/",'Conveyor List'!#REF!))=TRUE,0,FIND("/",'Conveyor List'!#REF!)))))))</f>
        <v>#REF!</v>
      </c>
      <c r="C192" s="41" t="e">
        <f>IF(AND('Conveyor List'!#REF!="",'Conveyor List'!#REF!=""),0,'Conveyor List'!#REF!+'Conveyor List'!#REF!/12)</f>
        <v>#REF!</v>
      </c>
      <c r="D192" s="41" t="e">
        <f>IF(AND('Conveyor List'!#REF!="",'Conveyor List'!#REF!=""),0,IF(ISERROR(FIND("Slave",'Conveyor List'!G37)) =FALSE,'Conveyor List'!#REF!+'Conveyor List'!#REF!/12,0))</f>
        <v>#REF!</v>
      </c>
      <c r="E192" s="42" t="e">
        <f>IF('Conveyor List'!#REF!="",0,'Conveyor List'!#REF!)</f>
        <v>#REF!</v>
      </c>
      <c r="F19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2" s="41">
        <f>IF(Rework!W193&gt;0,IF(Rework!W193&gt;1,2,1),0)</f>
        <v>0</v>
      </c>
      <c r="I192" s="43">
        <f>IF(Rework!X193="",IF(Rework!$E193=61.5,2400,1800),Rework!X193)</f>
        <v>1800</v>
      </c>
      <c r="J192" s="41">
        <v>30</v>
      </c>
      <c r="K192" s="44">
        <f>IF(ISERROR(FIND("Slider",'Conveyor List'!G37))=FALSE,0.3,IF(ISERROR(FIND("Roller",'Conveyor List'!G37))=FALSE,0.05,0.25))</f>
        <v>0.25</v>
      </c>
      <c r="L192" s="44">
        <v>1</v>
      </c>
      <c r="M192" s="44">
        <v>0.95</v>
      </c>
      <c r="N192" s="44">
        <v>0.85</v>
      </c>
      <c r="O192" s="44">
        <f>IF(ISERROR(FIND("M",'Conveyor List'!#REF!))=TRUE,0.95,1)</f>
        <v>0.95</v>
      </c>
      <c r="P192" s="44">
        <v>1</v>
      </c>
      <c r="Q192" s="39" t="e">
        <f t="shared" si="24"/>
        <v>#REF!</v>
      </c>
      <c r="R192" s="39" t="e">
        <f t="shared" si="25"/>
        <v>#REF!</v>
      </c>
      <c r="S192" s="39" t="e">
        <f t="shared" si="26"/>
        <v>#REF!</v>
      </c>
      <c r="T192" s="39" t="e">
        <f t="shared" si="27"/>
        <v>#REF!</v>
      </c>
      <c r="U192" s="39" t="e">
        <f t="shared" si="28"/>
        <v>#REF!</v>
      </c>
      <c r="V192" s="39">
        <f t="shared" si="29"/>
        <v>0</v>
      </c>
      <c r="W192" s="39" t="e">
        <f t="shared" si="30"/>
        <v>#REF!</v>
      </c>
      <c r="X192" s="39" t="e">
        <f t="shared" si="31"/>
        <v>#REF!</v>
      </c>
      <c r="Y192" s="39" t="e">
        <f t="shared" si="32"/>
        <v>#REF!</v>
      </c>
      <c r="Z192" s="50" t="e">
        <f t="shared" si="33"/>
        <v>#REF!</v>
      </c>
      <c r="AA192" s="32" t="e">
        <f t="shared" si="34"/>
        <v>#REF!</v>
      </c>
      <c r="AB192" s="45" t="e">
        <f t="shared" si="35"/>
        <v>#REF!</v>
      </c>
      <c r="AC192" s="31"/>
    </row>
    <row r="193" spans="1:29" ht="13.5" customHeight="1">
      <c r="A193" s="47" t="str">
        <f>'Conveyor List'!C38</f>
        <v>BS2_055_DIV5</v>
      </c>
      <c r="B193" s="40" t="e">
        <f>IF(AND('Conveyor List'!$H38="",'Conveyor List'!#REF!=""),0,MAX(MAX(LEFT('Conveyor List'!$H38,IF(ISERROR(FIND("/",'Conveyor List'!$H38))=TRUE,LEN('Conveyor List'!$H38),FIND("/",'Conveyor List'!$H38)-2)),TRIM(RIGHT('Conveyor List'!$H38,LEN('Conveyor List'!$H38)-IF(ISERROR(FIND("/",'Conveyor List'!$H38))=TRUE,0,FIND("/",'Conveyor List'!$H38))))),MAX(LEFT('Conveyor List'!#REF!,IF(ISERROR(FIND("/",'Conveyor List'!#REF!))=TRUE,LEN('Conveyor List'!#REF!),FIND("/",'Conveyor List'!#REF!)-2)),TRIM(RIGHT('Conveyor List'!#REF!,LEN('Conveyor List'!#REF!)-IF(ISERROR(FIND("/",'Conveyor List'!#REF!))=TRUE,0,FIND("/",'Conveyor List'!#REF!)))))))</f>
        <v>#REF!</v>
      </c>
      <c r="C193" s="41" t="e">
        <f>IF(AND('Conveyor List'!#REF!="",'Conveyor List'!#REF!=""),0,'Conveyor List'!#REF!+'Conveyor List'!#REF!/12)</f>
        <v>#REF!</v>
      </c>
      <c r="D193" s="41" t="e">
        <f>IF(AND('Conveyor List'!#REF!="",'Conveyor List'!#REF!=""),0,IF(ISERROR(FIND("Slave",'Conveyor List'!G38)) =FALSE,'Conveyor List'!#REF!+'Conveyor List'!#REF!/12,0))</f>
        <v>#REF!</v>
      </c>
      <c r="E193" s="42" t="e">
        <f>IF('Conveyor List'!#REF!="",0,'Conveyor List'!#REF!)</f>
        <v>#REF!</v>
      </c>
      <c r="F19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3" s="41">
        <f>IF(Rework!W194&gt;0,IF(Rework!W194&gt;1,2,1),0)</f>
        <v>0</v>
      </c>
      <c r="I193" s="43">
        <f>IF(Rework!X194="",IF(Rework!$E194=61.5,2400,1800),Rework!X194)</f>
        <v>1800</v>
      </c>
      <c r="J193" s="41">
        <v>30</v>
      </c>
      <c r="K193" s="44">
        <f>IF(ISERROR(FIND("Slider",'Conveyor List'!G38))=FALSE,0.3,IF(ISERROR(FIND("Roller",'Conveyor List'!G38))=FALSE,0.05,0.25))</f>
        <v>0.25</v>
      </c>
      <c r="L193" s="44">
        <v>1</v>
      </c>
      <c r="M193" s="44">
        <v>0.95</v>
      </c>
      <c r="N193" s="44">
        <v>0.85</v>
      </c>
      <c r="O193" s="44">
        <f>IF(ISERROR(FIND("M",'Conveyor List'!#REF!))=TRUE,0.95,1)</f>
        <v>0.95</v>
      </c>
      <c r="P193" s="44">
        <v>1</v>
      </c>
      <c r="Q193" s="39" t="e">
        <f t="shared" si="24"/>
        <v>#REF!</v>
      </c>
      <c r="R193" s="39" t="e">
        <f t="shared" si="25"/>
        <v>#REF!</v>
      </c>
      <c r="S193" s="39" t="e">
        <f t="shared" si="26"/>
        <v>#REF!</v>
      </c>
      <c r="T193" s="39" t="e">
        <f t="shared" si="27"/>
        <v>#REF!</v>
      </c>
      <c r="U193" s="39" t="e">
        <f t="shared" si="28"/>
        <v>#REF!</v>
      </c>
      <c r="V193" s="39">
        <f t="shared" si="29"/>
        <v>0</v>
      </c>
      <c r="W193" s="39" t="e">
        <f t="shared" si="30"/>
        <v>#REF!</v>
      </c>
      <c r="X193" s="39" t="e">
        <f t="shared" si="31"/>
        <v>#REF!</v>
      </c>
      <c r="Y193" s="39" t="e">
        <f t="shared" si="32"/>
        <v>#REF!</v>
      </c>
      <c r="Z193" s="50" t="e">
        <f t="shared" si="33"/>
        <v>#REF!</v>
      </c>
      <c r="AA193" s="32" t="e">
        <f t="shared" si="34"/>
        <v>#REF!</v>
      </c>
      <c r="AB193" s="45" t="e">
        <f t="shared" si="35"/>
        <v>#REF!</v>
      </c>
      <c r="AC193" s="31"/>
    </row>
    <row r="194" spans="1:29" ht="13.5" customHeight="1">
      <c r="A194" s="47" t="str">
        <f>'Conveyor List'!C39</f>
        <v>BS2_055_DIV6</v>
      </c>
      <c r="B194" s="40" t="e">
        <f>IF(AND('Conveyor List'!$H39="",'Conveyor List'!#REF!=""),0,MAX(MAX(LEFT('Conveyor List'!$H39,IF(ISERROR(FIND("/",'Conveyor List'!$H39))=TRUE,LEN('Conveyor List'!$H39),FIND("/",'Conveyor List'!$H39)-2)),TRIM(RIGHT('Conveyor List'!$H39,LEN('Conveyor List'!$H39)-IF(ISERROR(FIND("/",'Conveyor List'!$H39))=TRUE,0,FIND("/",'Conveyor List'!$H39))))),MAX(LEFT('Conveyor List'!#REF!,IF(ISERROR(FIND("/",'Conveyor List'!#REF!))=TRUE,LEN('Conveyor List'!#REF!),FIND("/",'Conveyor List'!#REF!)-2)),TRIM(RIGHT('Conveyor List'!#REF!,LEN('Conveyor List'!#REF!)-IF(ISERROR(FIND("/",'Conveyor List'!#REF!))=TRUE,0,FIND("/",'Conveyor List'!#REF!)))))))</f>
        <v>#REF!</v>
      </c>
      <c r="C194" s="41" t="e">
        <f>IF(AND('Conveyor List'!#REF!="",'Conveyor List'!#REF!=""),0,'Conveyor List'!#REF!+'Conveyor List'!#REF!/12)</f>
        <v>#REF!</v>
      </c>
      <c r="D194" s="41" t="e">
        <f>IF(AND('Conveyor List'!#REF!="",'Conveyor List'!#REF!=""),0,IF(ISERROR(FIND("Slave",'Conveyor List'!G39)) =FALSE,'Conveyor List'!#REF!+'Conveyor List'!#REF!/12,0))</f>
        <v>#REF!</v>
      </c>
      <c r="E194" s="42" t="e">
        <f>IF('Conveyor List'!#REF!="",0,'Conveyor List'!#REF!)</f>
        <v>#REF!</v>
      </c>
      <c r="F19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4" s="41">
        <f>IF(Rework!W195&gt;0,IF(Rework!W195&gt;1,2,1),0)</f>
        <v>0</v>
      </c>
      <c r="I194" s="43">
        <f>IF(Rework!X195="",IF(Rework!$E195=61.5,2400,1800),Rework!X195)</f>
        <v>1800</v>
      </c>
      <c r="J194" s="41">
        <v>30</v>
      </c>
      <c r="K194" s="44">
        <f>IF(ISERROR(FIND("Slider",'Conveyor List'!G39))=FALSE,0.3,IF(ISERROR(FIND("Roller",'Conveyor List'!G39))=FALSE,0.05,0.25))</f>
        <v>0.25</v>
      </c>
      <c r="L194" s="44">
        <v>1</v>
      </c>
      <c r="M194" s="44">
        <v>0.95</v>
      </c>
      <c r="N194" s="44">
        <v>0.85</v>
      </c>
      <c r="O194" s="44">
        <f>IF(ISERROR(FIND("M",'Conveyor List'!#REF!))=TRUE,0.95,1)</f>
        <v>0.95</v>
      </c>
      <c r="P194" s="44">
        <v>1</v>
      </c>
      <c r="Q194" s="39" t="e">
        <f t="shared" si="24"/>
        <v>#REF!</v>
      </c>
      <c r="R194" s="39" t="e">
        <f t="shared" si="25"/>
        <v>#REF!</v>
      </c>
      <c r="S194" s="39" t="e">
        <f t="shared" si="26"/>
        <v>#REF!</v>
      </c>
      <c r="T194" s="39" t="e">
        <f t="shared" si="27"/>
        <v>#REF!</v>
      </c>
      <c r="U194" s="39" t="e">
        <f t="shared" si="28"/>
        <v>#REF!</v>
      </c>
      <c r="V194" s="39">
        <f t="shared" si="29"/>
        <v>0</v>
      </c>
      <c r="W194" s="39" t="e">
        <f t="shared" si="30"/>
        <v>#REF!</v>
      </c>
      <c r="X194" s="39" t="e">
        <f t="shared" si="31"/>
        <v>#REF!</v>
      </c>
      <c r="Y194" s="39" t="e">
        <f t="shared" si="32"/>
        <v>#REF!</v>
      </c>
      <c r="Z194" s="50" t="e">
        <f t="shared" si="33"/>
        <v>#REF!</v>
      </c>
      <c r="AA194" s="32" t="e">
        <f t="shared" si="34"/>
        <v>#REF!</v>
      </c>
      <c r="AB194" s="45" t="e">
        <f t="shared" si="35"/>
        <v>#REF!</v>
      </c>
      <c r="AC194" s="31"/>
    </row>
    <row r="195" spans="1:29" ht="13.5" customHeight="1">
      <c r="A195" s="47" t="str">
        <f>'Conveyor List'!C43</f>
        <v>BS3_015_CH</v>
      </c>
      <c r="B195" s="40" t="e">
        <f>IF(AND('Conveyor List'!$H43="",'Conveyor List'!#REF!=""),0,MAX(MAX(LEFT('Conveyor List'!$H43,IF(ISERROR(FIND("/",'Conveyor List'!$H43))=TRUE,LEN('Conveyor List'!$H43),FIND("/",'Conveyor List'!$H43)-2)),TRIM(RIGHT('Conveyor List'!$H43,LEN('Conveyor List'!$H43)-IF(ISERROR(FIND("/",'Conveyor List'!$H43))=TRUE,0,FIND("/",'Conveyor List'!$H43))))),MAX(LEFT('Conveyor List'!#REF!,IF(ISERROR(FIND("/",'Conveyor List'!#REF!))=TRUE,LEN('Conveyor List'!#REF!),FIND("/",'Conveyor List'!#REF!)-2)),TRIM(RIGHT('Conveyor List'!#REF!,LEN('Conveyor List'!#REF!)-IF(ISERROR(FIND("/",'Conveyor List'!#REF!))=TRUE,0,FIND("/",'Conveyor List'!#REF!)))))))</f>
        <v>#REF!</v>
      </c>
      <c r="C195" s="41" t="e">
        <f>IF(AND('Conveyor List'!#REF!="",'Conveyor List'!#REF!=""),0,'Conveyor List'!#REF!+'Conveyor List'!#REF!/12)</f>
        <v>#REF!</v>
      </c>
      <c r="D195" s="41" t="e">
        <f>IF(AND('Conveyor List'!#REF!="",'Conveyor List'!#REF!=""),0,IF(ISERROR(FIND("Slave",'Conveyor List'!G43)) =FALSE,'Conveyor List'!#REF!+'Conveyor List'!#REF!/12,0))</f>
        <v>#REF!</v>
      </c>
      <c r="E195" s="42" t="e">
        <f>IF('Conveyor List'!#REF!="",0,'Conveyor List'!#REF!)</f>
        <v>#REF!</v>
      </c>
      <c r="F19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5" s="41">
        <f>IF(Rework!W196&gt;0,IF(Rework!W196&gt;1,2,1),0)</f>
        <v>0</v>
      </c>
      <c r="I195" s="43">
        <f>IF(Rework!X196="",IF(Rework!$E196=61.5,2400,1800),Rework!X196)</f>
        <v>1800</v>
      </c>
      <c r="J195" s="41">
        <v>30</v>
      </c>
      <c r="K195" s="44">
        <f>IF(ISERROR(FIND("Slider",'Conveyor List'!G43))=FALSE,0.3,IF(ISERROR(FIND("Roller",'Conveyor List'!G43))=FALSE,0.05,0.25))</f>
        <v>0.25</v>
      </c>
      <c r="L195" s="44">
        <v>1</v>
      </c>
      <c r="M195" s="44">
        <v>0.95</v>
      </c>
      <c r="N195" s="44">
        <v>0.85</v>
      </c>
      <c r="O195" s="44">
        <f>IF(ISERROR(FIND("M",'Conveyor List'!#REF!))=TRUE,0.95,1)</f>
        <v>0.95</v>
      </c>
      <c r="P195" s="44">
        <v>1</v>
      </c>
      <c r="Q195" s="39" t="e">
        <f t="shared" si="24"/>
        <v>#REF!</v>
      </c>
      <c r="R195" s="39" t="e">
        <f t="shared" si="25"/>
        <v>#REF!</v>
      </c>
      <c r="S195" s="39" t="e">
        <f t="shared" si="26"/>
        <v>#REF!</v>
      </c>
      <c r="T195" s="39" t="e">
        <f t="shared" si="27"/>
        <v>#REF!</v>
      </c>
      <c r="U195" s="39" t="e">
        <f t="shared" si="28"/>
        <v>#REF!</v>
      </c>
      <c r="V195" s="39">
        <f t="shared" si="29"/>
        <v>0</v>
      </c>
      <c r="W195" s="39" t="e">
        <f t="shared" si="30"/>
        <v>#REF!</v>
      </c>
      <c r="X195" s="39" t="e">
        <f t="shared" si="31"/>
        <v>#REF!</v>
      </c>
      <c r="Y195" s="39" t="e">
        <f t="shared" si="32"/>
        <v>#REF!</v>
      </c>
      <c r="Z195" s="50" t="e">
        <f t="shared" si="33"/>
        <v>#REF!</v>
      </c>
      <c r="AA195" s="32" t="e">
        <f t="shared" si="34"/>
        <v>#REF!</v>
      </c>
      <c r="AB195" s="45" t="e">
        <f t="shared" si="35"/>
        <v>#REF!</v>
      </c>
      <c r="AC195" s="31"/>
    </row>
    <row r="196" spans="1:29" ht="13.5" customHeight="1">
      <c r="A196" s="47" t="str">
        <f>'Conveyor List'!C44</f>
        <v>BS3_020</v>
      </c>
      <c r="B196" s="40" t="e">
        <f>IF(AND('Conveyor List'!$H44="",'Conveyor List'!#REF!=""),0,MAX(MAX(LEFT('Conveyor List'!$H44,IF(ISERROR(FIND("/",'Conveyor List'!$H44))=TRUE,LEN('Conveyor List'!$H44),FIND("/",'Conveyor List'!$H44)-2)),TRIM(RIGHT('Conveyor List'!$H44,LEN('Conveyor List'!$H44)-IF(ISERROR(FIND("/",'Conveyor List'!$H44))=TRUE,0,FIND("/",'Conveyor List'!$H44))))),MAX(LEFT('Conveyor List'!#REF!,IF(ISERROR(FIND("/",'Conveyor List'!#REF!))=TRUE,LEN('Conveyor List'!#REF!),FIND("/",'Conveyor List'!#REF!)-2)),TRIM(RIGHT('Conveyor List'!#REF!,LEN('Conveyor List'!#REF!)-IF(ISERROR(FIND("/",'Conveyor List'!#REF!))=TRUE,0,FIND("/",'Conveyor List'!#REF!)))))))</f>
        <v>#REF!</v>
      </c>
      <c r="C196" s="41" t="e">
        <f>IF(AND('Conveyor List'!#REF!="",'Conveyor List'!#REF!=""),0,'Conveyor List'!#REF!+'Conveyor List'!#REF!/12)</f>
        <v>#REF!</v>
      </c>
      <c r="D196" s="41" t="e">
        <f>IF(AND('Conveyor List'!#REF!="",'Conveyor List'!#REF!=""),0,IF(ISERROR(FIND("Slave",'Conveyor List'!G44)) =FALSE,'Conveyor List'!#REF!+'Conveyor List'!#REF!/12,0))</f>
        <v>#REF!</v>
      </c>
      <c r="E196" s="42" t="e">
        <f>IF('Conveyor List'!#REF!="",0,'Conveyor List'!#REF!)</f>
        <v>#REF!</v>
      </c>
      <c r="F19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6" s="41">
        <f>IF(Rework!W197&gt;0,IF(Rework!W197&gt;1,2,1),0)</f>
        <v>0</v>
      </c>
      <c r="I196" s="43">
        <f>IF(Rework!X197="",IF(Rework!$E197=61.5,2400,1800),Rework!X197)</f>
        <v>1800</v>
      </c>
      <c r="J196" s="41">
        <v>30</v>
      </c>
      <c r="K196" s="44">
        <f>IF(ISERROR(FIND("Slider",'Conveyor List'!G44))=FALSE,0.3,IF(ISERROR(FIND("Roller",'Conveyor List'!G44))=FALSE,0.05,0.25))</f>
        <v>0.25</v>
      </c>
      <c r="L196" s="44">
        <v>1</v>
      </c>
      <c r="M196" s="44">
        <v>0.95</v>
      </c>
      <c r="N196" s="44">
        <v>0.85</v>
      </c>
      <c r="O196" s="44">
        <f>IF(ISERROR(FIND("M",'Conveyor List'!#REF!))=TRUE,0.95,1)</f>
        <v>0.95</v>
      </c>
      <c r="P196" s="44">
        <v>1</v>
      </c>
      <c r="Q196" s="39" t="e">
        <f t="shared" si="24"/>
        <v>#REF!</v>
      </c>
      <c r="R196" s="39" t="e">
        <f t="shared" si="25"/>
        <v>#REF!</v>
      </c>
      <c r="S196" s="39" t="e">
        <f t="shared" si="26"/>
        <v>#REF!</v>
      </c>
      <c r="T196" s="39" t="e">
        <f t="shared" si="27"/>
        <v>#REF!</v>
      </c>
      <c r="U196" s="39" t="e">
        <f t="shared" si="28"/>
        <v>#REF!</v>
      </c>
      <c r="V196" s="39">
        <f t="shared" si="29"/>
        <v>0</v>
      </c>
      <c r="W196" s="39" t="e">
        <f t="shared" si="30"/>
        <v>#REF!</v>
      </c>
      <c r="X196" s="39" t="e">
        <f t="shared" si="31"/>
        <v>#REF!</v>
      </c>
      <c r="Y196" s="39" t="e">
        <f t="shared" si="32"/>
        <v>#REF!</v>
      </c>
      <c r="Z196" s="50" t="e">
        <f t="shared" si="33"/>
        <v>#REF!</v>
      </c>
      <c r="AA196" s="32" t="e">
        <f t="shared" si="34"/>
        <v>#REF!</v>
      </c>
      <c r="AB196" s="45" t="e">
        <f t="shared" si="35"/>
        <v>#REF!</v>
      </c>
      <c r="AC196" s="31"/>
    </row>
    <row r="197" spans="1:29" ht="13.5" customHeight="1">
      <c r="A197" s="47" t="str">
        <f>'Conveyor List'!C45</f>
        <v>BS3_025</v>
      </c>
      <c r="B197" s="40" t="e">
        <f>IF(AND('Conveyor List'!$H45="",'Conveyor List'!#REF!=""),0,MAX(MAX(LEFT('Conveyor List'!$H45,IF(ISERROR(FIND("/",'Conveyor List'!$H45))=TRUE,LEN('Conveyor List'!$H45),FIND("/",'Conveyor List'!$H45)-2)),TRIM(RIGHT('Conveyor List'!$H45,LEN('Conveyor List'!$H45)-IF(ISERROR(FIND("/",'Conveyor List'!$H45))=TRUE,0,FIND("/",'Conveyor List'!$H45))))),MAX(LEFT('Conveyor List'!#REF!,IF(ISERROR(FIND("/",'Conveyor List'!#REF!))=TRUE,LEN('Conveyor List'!#REF!),FIND("/",'Conveyor List'!#REF!)-2)),TRIM(RIGHT('Conveyor List'!#REF!,LEN('Conveyor List'!#REF!)-IF(ISERROR(FIND("/",'Conveyor List'!#REF!))=TRUE,0,FIND("/",'Conveyor List'!#REF!)))))))</f>
        <v>#REF!</v>
      </c>
      <c r="C197" s="41" t="e">
        <f>IF(AND('Conveyor List'!#REF!="",'Conveyor List'!#REF!=""),0,'Conveyor List'!#REF!+'Conveyor List'!#REF!/12)</f>
        <v>#REF!</v>
      </c>
      <c r="D197" s="41" t="e">
        <f>IF(AND('Conveyor List'!#REF!="",'Conveyor List'!#REF!=""),0,IF(ISERROR(FIND("Slave",'Conveyor List'!G45)) =FALSE,'Conveyor List'!#REF!+'Conveyor List'!#REF!/12,0))</f>
        <v>#REF!</v>
      </c>
      <c r="E197" s="42" t="e">
        <f>IF('Conveyor List'!#REF!="",0,'Conveyor List'!#REF!)</f>
        <v>#REF!</v>
      </c>
      <c r="F19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7" s="41">
        <f>IF(Rework!W198&gt;0,IF(Rework!W198&gt;1,2,1),0)</f>
        <v>0</v>
      </c>
      <c r="I197" s="43">
        <f>IF(Rework!X198="",IF(Rework!$E198=61.5,2400,1800),Rework!X198)</f>
        <v>1800</v>
      </c>
      <c r="J197" s="41">
        <v>30</v>
      </c>
      <c r="K197" s="44">
        <f>IF(ISERROR(FIND("Slider",'Conveyor List'!G45))=FALSE,0.3,IF(ISERROR(FIND("Roller",'Conveyor List'!G45))=FALSE,0.05,0.25))</f>
        <v>0.25</v>
      </c>
      <c r="L197" s="44">
        <v>1</v>
      </c>
      <c r="M197" s="44">
        <v>0.95</v>
      </c>
      <c r="N197" s="44">
        <v>0.85</v>
      </c>
      <c r="O197" s="44">
        <f>IF(ISERROR(FIND("M",'Conveyor List'!#REF!))=TRUE,0.95,1)</f>
        <v>0.95</v>
      </c>
      <c r="P197" s="44">
        <v>1</v>
      </c>
      <c r="Q197" s="39" t="e">
        <f t="shared" si="24"/>
        <v>#REF!</v>
      </c>
      <c r="R197" s="39" t="e">
        <f t="shared" si="25"/>
        <v>#REF!</v>
      </c>
      <c r="S197" s="39" t="e">
        <f t="shared" si="26"/>
        <v>#REF!</v>
      </c>
      <c r="T197" s="39" t="e">
        <f t="shared" si="27"/>
        <v>#REF!</v>
      </c>
      <c r="U197" s="39" t="e">
        <f t="shared" si="28"/>
        <v>#REF!</v>
      </c>
      <c r="V197" s="39">
        <f t="shared" si="29"/>
        <v>0</v>
      </c>
      <c r="W197" s="39" t="e">
        <f t="shared" si="30"/>
        <v>#REF!</v>
      </c>
      <c r="X197" s="39" t="e">
        <f t="shared" si="31"/>
        <v>#REF!</v>
      </c>
      <c r="Y197" s="39" t="e">
        <f t="shared" si="32"/>
        <v>#REF!</v>
      </c>
      <c r="Z197" s="50" t="e">
        <f t="shared" si="33"/>
        <v>#REF!</v>
      </c>
      <c r="AA197" s="32" t="e">
        <f t="shared" si="34"/>
        <v>#REF!</v>
      </c>
      <c r="AB197" s="45" t="e">
        <f t="shared" si="35"/>
        <v>#REF!</v>
      </c>
      <c r="AC197" s="31"/>
    </row>
    <row r="198" spans="1:29" ht="13.5" customHeight="1">
      <c r="A198" s="47" t="str">
        <f>'Conveyor List'!C46</f>
        <v>BS3_030</v>
      </c>
      <c r="B198" s="40" t="e">
        <f>IF(AND('Conveyor List'!$H46="",'Conveyor List'!#REF!=""),0,MAX(MAX(LEFT('Conveyor List'!$H46,IF(ISERROR(FIND("/",'Conveyor List'!$H46))=TRUE,LEN('Conveyor List'!$H46),FIND("/",'Conveyor List'!$H46)-2)),TRIM(RIGHT('Conveyor List'!$H46,LEN('Conveyor List'!$H46)-IF(ISERROR(FIND("/",'Conveyor List'!$H46))=TRUE,0,FIND("/",'Conveyor List'!$H46))))),MAX(LEFT('Conveyor List'!#REF!,IF(ISERROR(FIND("/",'Conveyor List'!#REF!))=TRUE,LEN('Conveyor List'!#REF!),FIND("/",'Conveyor List'!#REF!)-2)),TRIM(RIGHT('Conveyor List'!#REF!,LEN('Conveyor List'!#REF!)-IF(ISERROR(FIND("/",'Conveyor List'!#REF!))=TRUE,0,FIND("/",'Conveyor List'!#REF!)))))))</f>
        <v>#REF!</v>
      </c>
      <c r="C198" s="41" t="e">
        <f>IF(AND('Conveyor List'!#REF!="",'Conveyor List'!#REF!=""),0,'Conveyor List'!#REF!+'Conveyor List'!#REF!/12)</f>
        <v>#REF!</v>
      </c>
      <c r="D198" s="41" t="e">
        <f>IF(AND('Conveyor List'!#REF!="",'Conveyor List'!#REF!=""),0,IF(ISERROR(FIND("Slave",'Conveyor List'!G46)) =FALSE,'Conveyor List'!#REF!+'Conveyor List'!#REF!/12,0))</f>
        <v>#REF!</v>
      </c>
      <c r="E198" s="42" t="e">
        <f>IF('Conveyor List'!#REF!="",0,'Conveyor List'!#REF!)</f>
        <v>#REF!</v>
      </c>
      <c r="F19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8" s="41">
        <f>IF(Rework!W199&gt;0,IF(Rework!W199&gt;1,2,1),0)</f>
        <v>0</v>
      </c>
      <c r="I198" s="43">
        <f>IF(Rework!X199="",IF(Rework!$E199=61.5,2400,1800),Rework!X199)</f>
        <v>1800</v>
      </c>
      <c r="J198" s="41">
        <v>30</v>
      </c>
      <c r="K198" s="44">
        <f>IF(ISERROR(FIND("Slider",'Conveyor List'!G46))=FALSE,0.3,IF(ISERROR(FIND("Roller",'Conveyor List'!G46))=FALSE,0.05,0.25))</f>
        <v>0.25</v>
      </c>
      <c r="L198" s="44">
        <v>1</v>
      </c>
      <c r="M198" s="44">
        <v>0.95</v>
      </c>
      <c r="N198" s="44">
        <v>0.85</v>
      </c>
      <c r="O198" s="44">
        <f>IF(ISERROR(FIND("M",'Conveyor List'!#REF!))=TRUE,0.95,1)</f>
        <v>0.95</v>
      </c>
      <c r="P198" s="44">
        <v>1</v>
      </c>
      <c r="Q198" s="39" t="e">
        <f t="shared" ref="Q198:Q261" si="36">IF(B198=0,0,(I198*J198)/(60*B198))</f>
        <v>#REF!</v>
      </c>
      <c r="R198" s="39" t="e">
        <f t="shared" ref="R198:R261" si="37">IF(E198=0,0,(2*L198*((E198-1)/12)))</f>
        <v>#REF!</v>
      </c>
      <c r="S198" s="39" t="e">
        <f t="shared" ref="S198:S261" si="38">IF(B198=0,0,(1.25*B198*K198*C198*(Q198+R198))/(33000*M198*N198*O198))</f>
        <v>#REF!</v>
      </c>
      <c r="T198" s="39" t="e">
        <f t="shared" ref="T198:T261" si="39">IF(AND(G198=0,F198=0),0,(1.25*I198*J198*((G198-F198)/12))/(60*33000*M198*N198*O198))</f>
        <v>#REF!</v>
      </c>
      <c r="U198" s="39" t="e">
        <f t="shared" ref="U198:U261" si="40">IF(E198=0,0,(1.25*B198*0.05*(Q198+(((E198/12)-1)*L198))*C198)/(60*33000*M198*N198*O198))</f>
        <v>#REF!</v>
      </c>
      <c r="V198" s="39">
        <f t="shared" ref="V198:V261" si="41">IF(H198=0,0,(1.25*B198*K198*(H198*((12*(E198-1))+200)))/(33000*M198*N198*O198))</f>
        <v>0</v>
      </c>
      <c r="W198" s="39" t="e">
        <f t="shared" ref="W198:W261" si="42">IF(D198=0,0,(1.25*B198*K198*D198*(Q198+R198))/(33000*M198*N198*O198*O198)+5*(0.01*(500+1.25*((Q198+R198)*K198*D198)))*B198/(33000*M198*N198*O198*O198))</f>
        <v>#REF!</v>
      </c>
      <c r="X198" s="39" t="e">
        <f t="shared" ref="X198:X261" si="43">IF(B198=0,0,ROUNDUP(((AA198/B198)*33000*N198),0))</f>
        <v>#REF!</v>
      </c>
      <c r="Y198" s="39" t="e">
        <f t="shared" ref="Y198:Y261" si="44">IF(C198="",0,ROUNDUP((((K198*(C198+D198)*(Q198+R198))+(J198+((G198-F198)/12)))/0.85),0))</f>
        <v>#REF!</v>
      </c>
      <c r="Z198" s="50" t="e">
        <f t="shared" ref="Z198:Z261" si="45">S198+T198+U198+V198+W198</f>
        <v>#REF!</v>
      </c>
      <c r="AA198" s="32" t="e">
        <f t="shared" ref="AA198:AA261" si="46">VLOOKUP(Z198,$AD$3:$AF$13,3,TRUE)</f>
        <v>#REF!</v>
      </c>
      <c r="AB198" s="45" t="e">
        <f t="shared" ref="AB198:AB261" si="47">VLOOKUP(X198,$AH$3:$AJ$5,3,TRUE)</f>
        <v>#REF!</v>
      </c>
      <c r="AC198" s="31"/>
    </row>
    <row r="199" spans="1:29" ht="13.5" customHeight="1">
      <c r="A199" s="47" t="e">
        <f>'Conveyor List'!#REF!</f>
        <v>#REF!</v>
      </c>
      <c r="B19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99" s="41" t="e">
        <f>IF(AND('Conveyor List'!#REF!="",'Conveyor List'!#REF!=""),0,'Conveyor List'!#REF!+'Conveyor List'!#REF!/12)</f>
        <v>#REF!</v>
      </c>
      <c r="D199" s="41" t="e">
        <f>IF(AND('Conveyor List'!#REF!="",'Conveyor List'!#REF!=""),0,IF(ISERROR(FIND("Slave",'Conveyor List'!#REF!)) =FALSE,'Conveyor List'!#REF!+'Conveyor List'!#REF!/12,0))</f>
        <v>#REF!</v>
      </c>
      <c r="E199" s="42" t="e">
        <f>IF('Conveyor List'!#REF!="",0,'Conveyor List'!#REF!)</f>
        <v>#REF!</v>
      </c>
      <c r="F19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9" s="41">
        <f>IF(Rework!W200&gt;0,IF(Rework!W200&gt;1,2,1),0)</f>
        <v>0</v>
      </c>
      <c r="I199" s="43">
        <f>IF(Rework!X200="",IF(Rework!$E200=61.5,2400,1800),Rework!X200)</f>
        <v>1800</v>
      </c>
      <c r="J199" s="41">
        <v>30</v>
      </c>
      <c r="K199" s="44">
        <f>IF(ISERROR(FIND("Slider",'Conveyor List'!#REF!))=FALSE,0.3,IF(ISERROR(FIND("Roller",'Conveyor List'!#REF!))=FALSE,0.05,0.25))</f>
        <v>0.25</v>
      </c>
      <c r="L199" s="44">
        <v>1</v>
      </c>
      <c r="M199" s="44">
        <v>0.95</v>
      </c>
      <c r="N199" s="44">
        <v>0.85</v>
      </c>
      <c r="O199" s="44">
        <f>IF(ISERROR(FIND("M",'Conveyor List'!#REF!))=TRUE,0.95,1)</f>
        <v>0.95</v>
      </c>
      <c r="P199" s="44">
        <v>1</v>
      </c>
      <c r="Q199" s="39" t="e">
        <f t="shared" si="36"/>
        <v>#REF!</v>
      </c>
      <c r="R199" s="39" t="e">
        <f t="shared" si="37"/>
        <v>#REF!</v>
      </c>
      <c r="S199" s="39" t="e">
        <f t="shared" si="38"/>
        <v>#REF!</v>
      </c>
      <c r="T199" s="39" t="e">
        <f t="shared" si="39"/>
        <v>#REF!</v>
      </c>
      <c r="U199" s="39" t="e">
        <f t="shared" si="40"/>
        <v>#REF!</v>
      </c>
      <c r="V199" s="39">
        <f t="shared" si="41"/>
        <v>0</v>
      </c>
      <c r="W199" s="39" t="e">
        <f t="shared" si="42"/>
        <v>#REF!</v>
      </c>
      <c r="X199" s="39" t="e">
        <f t="shared" si="43"/>
        <v>#REF!</v>
      </c>
      <c r="Y199" s="39" t="e">
        <f t="shared" si="44"/>
        <v>#REF!</v>
      </c>
      <c r="Z199" s="50" t="e">
        <f t="shared" si="45"/>
        <v>#REF!</v>
      </c>
      <c r="AA199" s="32" t="e">
        <f t="shared" si="46"/>
        <v>#REF!</v>
      </c>
      <c r="AB199" s="45" t="e">
        <f t="shared" si="47"/>
        <v>#REF!</v>
      </c>
      <c r="AC199" s="31"/>
    </row>
    <row r="200" spans="1:29" ht="13.5" customHeight="1">
      <c r="A200" s="47" t="e">
        <f>'Conveyor List'!#REF!</f>
        <v>#REF!</v>
      </c>
      <c r="B20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0" s="41" t="e">
        <f>IF(AND('Conveyor List'!#REF!="",'Conveyor List'!#REF!=""),0,'Conveyor List'!#REF!+'Conveyor List'!#REF!/12)</f>
        <v>#REF!</v>
      </c>
      <c r="D200" s="41" t="e">
        <f>IF(AND('Conveyor List'!#REF!="",'Conveyor List'!#REF!=""),0,IF(ISERROR(FIND("Slave",'Conveyor List'!#REF!)) =FALSE,'Conveyor List'!#REF!+'Conveyor List'!#REF!/12,0))</f>
        <v>#REF!</v>
      </c>
      <c r="E200" s="42" t="e">
        <f>IF('Conveyor List'!#REF!="",0,'Conveyor List'!#REF!)</f>
        <v>#REF!</v>
      </c>
      <c r="F20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0" s="41">
        <f>IF(Rework!W201&gt;0,IF(Rework!W201&gt;1,2,1),0)</f>
        <v>0</v>
      </c>
      <c r="I200" s="43">
        <f>IF(Rework!X201="",IF(Rework!$E201=61.5,2400,1800),Rework!X201)</f>
        <v>1800</v>
      </c>
      <c r="J200" s="41">
        <v>30</v>
      </c>
      <c r="K200" s="44">
        <f>IF(ISERROR(FIND("Slider",'Conveyor List'!#REF!))=FALSE,0.3,IF(ISERROR(FIND("Roller",'Conveyor List'!#REF!))=FALSE,0.05,0.25))</f>
        <v>0.25</v>
      </c>
      <c r="L200" s="44">
        <v>1</v>
      </c>
      <c r="M200" s="44">
        <v>0.95</v>
      </c>
      <c r="N200" s="44">
        <v>0.85</v>
      </c>
      <c r="O200" s="44">
        <f>IF(ISERROR(FIND("M",'Conveyor List'!#REF!))=TRUE,0.95,1)</f>
        <v>0.95</v>
      </c>
      <c r="P200" s="44">
        <v>1</v>
      </c>
      <c r="Q200" s="39" t="e">
        <f t="shared" si="36"/>
        <v>#REF!</v>
      </c>
      <c r="R200" s="39" t="e">
        <f t="shared" si="37"/>
        <v>#REF!</v>
      </c>
      <c r="S200" s="39" t="e">
        <f t="shared" si="38"/>
        <v>#REF!</v>
      </c>
      <c r="T200" s="39" t="e">
        <f t="shared" si="39"/>
        <v>#REF!</v>
      </c>
      <c r="U200" s="39" t="e">
        <f t="shared" si="40"/>
        <v>#REF!</v>
      </c>
      <c r="V200" s="39">
        <f t="shared" si="41"/>
        <v>0</v>
      </c>
      <c r="W200" s="39" t="e">
        <f t="shared" si="42"/>
        <v>#REF!</v>
      </c>
      <c r="X200" s="39" t="e">
        <f t="shared" si="43"/>
        <v>#REF!</v>
      </c>
      <c r="Y200" s="39" t="e">
        <f t="shared" si="44"/>
        <v>#REF!</v>
      </c>
      <c r="Z200" s="50" t="e">
        <f t="shared" si="45"/>
        <v>#REF!</v>
      </c>
      <c r="AA200" s="32" t="e">
        <f t="shared" si="46"/>
        <v>#REF!</v>
      </c>
      <c r="AB200" s="45" t="e">
        <f t="shared" si="47"/>
        <v>#REF!</v>
      </c>
      <c r="AC200" s="31"/>
    </row>
    <row r="201" spans="1:29" ht="13.5" customHeight="1">
      <c r="A201" s="47" t="e">
        <f>'Conveyor List'!#REF!</f>
        <v>#REF!</v>
      </c>
      <c r="B20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1" s="41" t="e">
        <f>IF(AND('Conveyor List'!#REF!="",'Conveyor List'!#REF!=""),0,'Conveyor List'!#REF!+'Conveyor List'!#REF!/12)</f>
        <v>#REF!</v>
      </c>
      <c r="D201" s="41" t="e">
        <f>IF(AND('Conveyor List'!#REF!="",'Conveyor List'!#REF!=""),0,IF(ISERROR(FIND("Slave",'Conveyor List'!#REF!)) =FALSE,'Conveyor List'!#REF!+'Conveyor List'!#REF!/12,0))</f>
        <v>#REF!</v>
      </c>
      <c r="E201" s="42" t="e">
        <f>IF('Conveyor List'!#REF!="",0,'Conveyor List'!#REF!)</f>
        <v>#REF!</v>
      </c>
      <c r="F20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1" s="41">
        <f>IF(Rework!W202&gt;0,IF(Rework!W202&gt;1,2,1),0)</f>
        <v>0</v>
      </c>
      <c r="I201" s="43">
        <f>IF(Rework!X202="",IF(Rework!$E202=61.5,2400,1800),Rework!X202)</f>
        <v>1800</v>
      </c>
      <c r="J201" s="41">
        <v>30</v>
      </c>
      <c r="K201" s="44">
        <f>IF(ISERROR(FIND("Slider",'Conveyor List'!#REF!))=FALSE,0.3,IF(ISERROR(FIND("Roller",'Conveyor List'!#REF!))=FALSE,0.05,0.25))</f>
        <v>0.25</v>
      </c>
      <c r="L201" s="44">
        <v>1</v>
      </c>
      <c r="M201" s="44">
        <v>0.95</v>
      </c>
      <c r="N201" s="44">
        <v>0.85</v>
      </c>
      <c r="O201" s="44">
        <f>IF(ISERROR(FIND("M",'Conveyor List'!#REF!))=TRUE,0.95,1)</f>
        <v>0.95</v>
      </c>
      <c r="P201" s="44">
        <v>1</v>
      </c>
      <c r="Q201" s="39" t="e">
        <f t="shared" si="36"/>
        <v>#REF!</v>
      </c>
      <c r="R201" s="39" t="e">
        <f t="shared" si="37"/>
        <v>#REF!</v>
      </c>
      <c r="S201" s="39" t="e">
        <f t="shared" si="38"/>
        <v>#REF!</v>
      </c>
      <c r="T201" s="39" t="e">
        <f t="shared" si="39"/>
        <v>#REF!</v>
      </c>
      <c r="U201" s="39" t="e">
        <f t="shared" si="40"/>
        <v>#REF!</v>
      </c>
      <c r="V201" s="39">
        <f t="shared" si="41"/>
        <v>0</v>
      </c>
      <c r="W201" s="39" t="e">
        <f t="shared" si="42"/>
        <v>#REF!</v>
      </c>
      <c r="X201" s="39" t="e">
        <f t="shared" si="43"/>
        <v>#REF!</v>
      </c>
      <c r="Y201" s="39" t="e">
        <f t="shared" si="44"/>
        <v>#REF!</v>
      </c>
      <c r="Z201" s="50" t="e">
        <f t="shared" si="45"/>
        <v>#REF!</v>
      </c>
      <c r="AA201" s="32" t="e">
        <f t="shared" si="46"/>
        <v>#REF!</v>
      </c>
      <c r="AB201" s="45" t="e">
        <f t="shared" si="47"/>
        <v>#REF!</v>
      </c>
      <c r="AC201" s="31"/>
    </row>
    <row r="202" spans="1:29" ht="13.5" customHeight="1">
      <c r="A202" s="47" t="e">
        <f>'Conveyor List'!#REF!</f>
        <v>#REF!</v>
      </c>
      <c r="B20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2" s="41" t="e">
        <f>IF(AND('Conveyor List'!#REF!="",'Conveyor List'!#REF!=""),0,'Conveyor List'!#REF!+'Conveyor List'!#REF!/12)</f>
        <v>#REF!</v>
      </c>
      <c r="D202" s="41" t="e">
        <f>IF(AND('Conveyor List'!#REF!="",'Conveyor List'!#REF!=""),0,IF(ISERROR(FIND("Slave",'Conveyor List'!#REF!)) =FALSE,'Conveyor List'!#REF!+'Conveyor List'!#REF!/12,0))</f>
        <v>#REF!</v>
      </c>
      <c r="E202" s="42" t="e">
        <f>IF('Conveyor List'!#REF!="",0,'Conveyor List'!#REF!)</f>
        <v>#REF!</v>
      </c>
      <c r="F20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2" s="41">
        <f>IF(Rework!W203&gt;0,IF(Rework!W203&gt;1,2,1),0)</f>
        <v>0</v>
      </c>
      <c r="I202" s="43">
        <f>IF(Rework!X203="",IF(Rework!$E203=61.5,2400,1800),Rework!X203)</f>
        <v>1800</v>
      </c>
      <c r="J202" s="41">
        <v>30</v>
      </c>
      <c r="K202" s="44">
        <f>IF(ISERROR(FIND("Slider",'Conveyor List'!#REF!))=FALSE,0.3,IF(ISERROR(FIND("Roller",'Conveyor List'!#REF!))=FALSE,0.05,0.25))</f>
        <v>0.25</v>
      </c>
      <c r="L202" s="44">
        <v>1</v>
      </c>
      <c r="M202" s="44">
        <v>0.95</v>
      </c>
      <c r="N202" s="44">
        <v>0.85</v>
      </c>
      <c r="O202" s="44">
        <f>IF(ISERROR(FIND("M",'Conveyor List'!#REF!))=TRUE,0.95,1)</f>
        <v>0.95</v>
      </c>
      <c r="P202" s="44">
        <v>1</v>
      </c>
      <c r="Q202" s="39" t="e">
        <f t="shared" si="36"/>
        <v>#REF!</v>
      </c>
      <c r="R202" s="39" t="e">
        <f t="shared" si="37"/>
        <v>#REF!</v>
      </c>
      <c r="S202" s="39" t="e">
        <f t="shared" si="38"/>
        <v>#REF!</v>
      </c>
      <c r="T202" s="39" t="e">
        <f t="shared" si="39"/>
        <v>#REF!</v>
      </c>
      <c r="U202" s="39" t="e">
        <f t="shared" si="40"/>
        <v>#REF!</v>
      </c>
      <c r="V202" s="39">
        <f t="shared" si="41"/>
        <v>0</v>
      </c>
      <c r="W202" s="39" t="e">
        <f t="shared" si="42"/>
        <v>#REF!</v>
      </c>
      <c r="X202" s="39" t="e">
        <f t="shared" si="43"/>
        <v>#REF!</v>
      </c>
      <c r="Y202" s="39" t="e">
        <f t="shared" si="44"/>
        <v>#REF!</v>
      </c>
      <c r="Z202" s="50" t="e">
        <f t="shared" si="45"/>
        <v>#REF!</v>
      </c>
      <c r="AA202" s="32" t="e">
        <f t="shared" si="46"/>
        <v>#REF!</v>
      </c>
      <c r="AB202" s="45" t="e">
        <f t="shared" si="47"/>
        <v>#REF!</v>
      </c>
      <c r="AC202" s="31"/>
    </row>
    <row r="203" spans="1:29" ht="13.5" customHeight="1">
      <c r="A203" s="47" t="e">
        <f>'Conveyor List'!#REF!</f>
        <v>#REF!</v>
      </c>
      <c r="B20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3" s="41" t="e">
        <f>IF(AND('Conveyor List'!#REF!="",'Conveyor List'!#REF!=""),0,'Conveyor List'!#REF!+'Conveyor List'!#REF!/12)</f>
        <v>#REF!</v>
      </c>
      <c r="D203" s="41" t="e">
        <f>IF(AND('Conveyor List'!#REF!="",'Conveyor List'!#REF!=""),0,IF(ISERROR(FIND("Slave",'Conveyor List'!#REF!)) =FALSE,'Conveyor List'!#REF!+'Conveyor List'!#REF!/12,0))</f>
        <v>#REF!</v>
      </c>
      <c r="E203" s="42" t="e">
        <f>IF('Conveyor List'!#REF!="",0,'Conveyor List'!#REF!)</f>
        <v>#REF!</v>
      </c>
      <c r="F20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3" s="41">
        <f>IF(Rework!W204&gt;0,IF(Rework!W204&gt;1,2,1),0)</f>
        <v>0</v>
      </c>
      <c r="I203" s="43">
        <f>IF(Rework!X204="",IF(Rework!$E204=61.5,2400,1800),Rework!X204)</f>
        <v>1800</v>
      </c>
      <c r="J203" s="41">
        <v>30</v>
      </c>
      <c r="K203" s="44">
        <f>IF(ISERROR(FIND("Slider",'Conveyor List'!#REF!))=FALSE,0.3,IF(ISERROR(FIND("Roller",'Conveyor List'!#REF!))=FALSE,0.05,0.25))</f>
        <v>0.25</v>
      </c>
      <c r="L203" s="44">
        <v>1</v>
      </c>
      <c r="M203" s="44">
        <v>0.95</v>
      </c>
      <c r="N203" s="44">
        <v>0.85</v>
      </c>
      <c r="O203" s="44">
        <f>IF(ISERROR(FIND("M",'Conveyor List'!#REF!))=TRUE,0.95,1)</f>
        <v>0.95</v>
      </c>
      <c r="P203" s="44">
        <v>1</v>
      </c>
      <c r="Q203" s="39" t="e">
        <f t="shared" si="36"/>
        <v>#REF!</v>
      </c>
      <c r="R203" s="39" t="e">
        <f t="shared" si="37"/>
        <v>#REF!</v>
      </c>
      <c r="S203" s="39" t="e">
        <f t="shared" si="38"/>
        <v>#REF!</v>
      </c>
      <c r="T203" s="39" t="e">
        <f t="shared" si="39"/>
        <v>#REF!</v>
      </c>
      <c r="U203" s="39" t="e">
        <f t="shared" si="40"/>
        <v>#REF!</v>
      </c>
      <c r="V203" s="39">
        <f t="shared" si="41"/>
        <v>0</v>
      </c>
      <c r="W203" s="39" t="e">
        <f t="shared" si="42"/>
        <v>#REF!</v>
      </c>
      <c r="X203" s="39" t="e">
        <f t="shared" si="43"/>
        <v>#REF!</v>
      </c>
      <c r="Y203" s="39" t="e">
        <f t="shared" si="44"/>
        <v>#REF!</v>
      </c>
      <c r="Z203" s="50" t="e">
        <f t="shared" si="45"/>
        <v>#REF!</v>
      </c>
      <c r="AA203" s="32" t="e">
        <f t="shared" si="46"/>
        <v>#REF!</v>
      </c>
      <c r="AB203" s="45" t="e">
        <f t="shared" si="47"/>
        <v>#REF!</v>
      </c>
      <c r="AC203" s="31"/>
    </row>
    <row r="204" spans="1:29" ht="13.5" customHeight="1">
      <c r="A204" s="47" t="e">
        <f>'Conveyor List'!#REF!</f>
        <v>#REF!</v>
      </c>
      <c r="B20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4" s="41" t="e">
        <f>IF(AND('Conveyor List'!#REF!="",'Conveyor List'!#REF!=""),0,'Conveyor List'!#REF!+'Conveyor List'!#REF!/12)</f>
        <v>#REF!</v>
      </c>
      <c r="D204" s="41" t="e">
        <f>IF(AND('Conveyor List'!#REF!="",'Conveyor List'!#REF!=""),0,IF(ISERROR(FIND("Slave",'Conveyor List'!#REF!)) =FALSE,'Conveyor List'!#REF!+'Conveyor List'!#REF!/12,0))</f>
        <v>#REF!</v>
      </c>
      <c r="E204" s="42" t="e">
        <f>IF('Conveyor List'!#REF!="",0,'Conveyor List'!#REF!)</f>
        <v>#REF!</v>
      </c>
      <c r="F20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4" s="41">
        <f>IF(Rework!W205&gt;0,IF(Rework!W205&gt;1,2,1),0)</f>
        <v>0</v>
      </c>
      <c r="I204" s="43">
        <f>IF(Rework!X205="",IF(Rework!$E205=61.5,2400,1800),Rework!X205)</f>
        <v>1800</v>
      </c>
      <c r="J204" s="41">
        <v>30</v>
      </c>
      <c r="K204" s="44">
        <f>IF(ISERROR(FIND("Slider",'Conveyor List'!#REF!))=FALSE,0.3,IF(ISERROR(FIND("Roller",'Conveyor List'!#REF!))=FALSE,0.05,0.25))</f>
        <v>0.25</v>
      </c>
      <c r="L204" s="44">
        <v>1</v>
      </c>
      <c r="M204" s="44">
        <v>0.95</v>
      </c>
      <c r="N204" s="44">
        <v>0.85</v>
      </c>
      <c r="O204" s="44">
        <f>IF(ISERROR(FIND("M",'Conveyor List'!#REF!))=TRUE,0.95,1)</f>
        <v>0.95</v>
      </c>
      <c r="P204" s="44">
        <v>1</v>
      </c>
      <c r="Q204" s="39" t="e">
        <f t="shared" si="36"/>
        <v>#REF!</v>
      </c>
      <c r="R204" s="39" t="e">
        <f t="shared" si="37"/>
        <v>#REF!</v>
      </c>
      <c r="S204" s="39" t="e">
        <f t="shared" si="38"/>
        <v>#REF!</v>
      </c>
      <c r="T204" s="39" t="e">
        <f t="shared" si="39"/>
        <v>#REF!</v>
      </c>
      <c r="U204" s="39" t="e">
        <f t="shared" si="40"/>
        <v>#REF!</v>
      </c>
      <c r="V204" s="39">
        <f t="shared" si="41"/>
        <v>0</v>
      </c>
      <c r="W204" s="39" t="e">
        <f t="shared" si="42"/>
        <v>#REF!</v>
      </c>
      <c r="X204" s="39" t="e">
        <f t="shared" si="43"/>
        <v>#REF!</v>
      </c>
      <c r="Y204" s="39" t="e">
        <f t="shared" si="44"/>
        <v>#REF!</v>
      </c>
      <c r="Z204" s="50" t="e">
        <f t="shared" si="45"/>
        <v>#REF!</v>
      </c>
      <c r="AA204" s="32" t="e">
        <f t="shared" si="46"/>
        <v>#REF!</v>
      </c>
      <c r="AB204" s="45" t="e">
        <f t="shared" si="47"/>
        <v>#REF!</v>
      </c>
      <c r="AC204" s="31"/>
    </row>
    <row r="205" spans="1:29" ht="13.5" customHeight="1">
      <c r="A205" s="47" t="e">
        <f>'Conveyor List'!#REF!</f>
        <v>#REF!</v>
      </c>
      <c r="B20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5" s="41" t="e">
        <f>IF(AND('Conveyor List'!#REF!="",'Conveyor List'!#REF!=""),0,'Conveyor List'!#REF!+'Conveyor List'!#REF!/12)</f>
        <v>#REF!</v>
      </c>
      <c r="D205" s="41" t="e">
        <f>IF(AND('Conveyor List'!#REF!="",'Conveyor List'!#REF!=""),0,IF(ISERROR(FIND("Slave",'Conveyor List'!#REF!)) =FALSE,'Conveyor List'!#REF!+'Conveyor List'!#REF!/12,0))</f>
        <v>#REF!</v>
      </c>
      <c r="E205" s="42" t="e">
        <f>IF('Conveyor List'!#REF!="",0,'Conveyor List'!#REF!)</f>
        <v>#REF!</v>
      </c>
      <c r="F20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5" s="41">
        <f>IF(Rework!W206&gt;0,IF(Rework!W206&gt;1,2,1),0)</f>
        <v>0</v>
      </c>
      <c r="I205" s="43">
        <f>IF(Rework!X206="",IF(Rework!$E206=61.5,2400,1800),Rework!X206)</f>
        <v>1800</v>
      </c>
      <c r="J205" s="41">
        <v>30</v>
      </c>
      <c r="K205" s="44">
        <f>IF(ISERROR(FIND("Slider",'Conveyor List'!#REF!))=FALSE,0.3,IF(ISERROR(FIND("Roller",'Conveyor List'!#REF!))=FALSE,0.05,0.25))</f>
        <v>0.25</v>
      </c>
      <c r="L205" s="44">
        <v>1</v>
      </c>
      <c r="M205" s="44">
        <v>0.95</v>
      </c>
      <c r="N205" s="44">
        <v>0.85</v>
      </c>
      <c r="O205" s="44">
        <f>IF(ISERROR(FIND("M",'Conveyor List'!#REF!))=TRUE,0.95,1)</f>
        <v>0.95</v>
      </c>
      <c r="P205" s="44">
        <v>1</v>
      </c>
      <c r="Q205" s="39" t="e">
        <f t="shared" si="36"/>
        <v>#REF!</v>
      </c>
      <c r="R205" s="39" t="e">
        <f t="shared" si="37"/>
        <v>#REF!</v>
      </c>
      <c r="S205" s="39" t="e">
        <f t="shared" si="38"/>
        <v>#REF!</v>
      </c>
      <c r="T205" s="39" t="e">
        <f t="shared" si="39"/>
        <v>#REF!</v>
      </c>
      <c r="U205" s="39" t="e">
        <f t="shared" si="40"/>
        <v>#REF!</v>
      </c>
      <c r="V205" s="39">
        <f t="shared" si="41"/>
        <v>0</v>
      </c>
      <c r="W205" s="39" t="e">
        <f t="shared" si="42"/>
        <v>#REF!</v>
      </c>
      <c r="X205" s="39" t="e">
        <f t="shared" si="43"/>
        <v>#REF!</v>
      </c>
      <c r="Y205" s="39" t="e">
        <f t="shared" si="44"/>
        <v>#REF!</v>
      </c>
      <c r="Z205" s="50" t="e">
        <f t="shared" si="45"/>
        <v>#REF!</v>
      </c>
      <c r="AA205" s="32" t="e">
        <f t="shared" si="46"/>
        <v>#REF!</v>
      </c>
      <c r="AB205" s="45" t="e">
        <f t="shared" si="47"/>
        <v>#REF!</v>
      </c>
      <c r="AC205" s="31"/>
    </row>
    <row r="206" spans="1:29" ht="13.5" customHeight="1">
      <c r="A206" s="47" t="e">
        <f>'Conveyor List'!#REF!</f>
        <v>#REF!</v>
      </c>
      <c r="B20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6" s="41" t="e">
        <f>IF(AND('Conveyor List'!#REF!="",'Conveyor List'!#REF!=""),0,'Conveyor List'!#REF!+'Conveyor List'!#REF!/12)</f>
        <v>#REF!</v>
      </c>
      <c r="D206" s="41" t="e">
        <f>IF(AND('Conveyor List'!#REF!="",'Conveyor List'!#REF!=""),0,IF(ISERROR(FIND("Slave",'Conveyor List'!#REF!)) =FALSE,'Conveyor List'!#REF!+'Conveyor List'!#REF!/12,0))</f>
        <v>#REF!</v>
      </c>
      <c r="E206" s="42" t="e">
        <f>IF('Conveyor List'!#REF!="",0,'Conveyor List'!#REF!)</f>
        <v>#REF!</v>
      </c>
      <c r="F20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6" s="41">
        <f>IF(Rework!W207&gt;0,IF(Rework!W207&gt;1,2,1),0)</f>
        <v>0</v>
      </c>
      <c r="I206" s="43">
        <f>IF(Rework!X207="",IF(Rework!$E207=61.5,2400,1800),Rework!X207)</f>
        <v>1800</v>
      </c>
      <c r="J206" s="41">
        <v>30</v>
      </c>
      <c r="K206" s="44">
        <f>IF(ISERROR(FIND("Slider",'Conveyor List'!#REF!))=FALSE,0.3,IF(ISERROR(FIND("Roller",'Conveyor List'!#REF!))=FALSE,0.05,0.25))</f>
        <v>0.25</v>
      </c>
      <c r="L206" s="44">
        <v>1</v>
      </c>
      <c r="M206" s="44">
        <v>0.95</v>
      </c>
      <c r="N206" s="44">
        <v>0.85</v>
      </c>
      <c r="O206" s="44">
        <f>IF(ISERROR(FIND("M",'Conveyor List'!#REF!))=TRUE,0.95,1)</f>
        <v>0.95</v>
      </c>
      <c r="P206" s="44">
        <v>1</v>
      </c>
      <c r="Q206" s="39" t="e">
        <f t="shared" si="36"/>
        <v>#REF!</v>
      </c>
      <c r="R206" s="39" t="e">
        <f t="shared" si="37"/>
        <v>#REF!</v>
      </c>
      <c r="S206" s="39" t="e">
        <f t="shared" si="38"/>
        <v>#REF!</v>
      </c>
      <c r="T206" s="39" t="e">
        <f t="shared" si="39"/>
        <v>#REF!</v>
      </c>
      <c r="U206" s="39" t="e">
        <f t="shared" si="40"/>
        <v>#REF!</v>
      </c>
      <c r="V206" s="39">
        <f t="shared" si="41"/>
        <v>0</v>
      </c>
      <c r="W206" s="39" t="e">
        <f t="shared" si="42"/>
        <v>#REF!</v>
      </c>
      <c r="X206" s="39" t="e">
        <f t="shared" si="43"/>
        <v>#REF!</v>
      </c>
      <c r="Y206" s="39" t="e">
        <f t="shared" si="44"/>
        <v>#REF!</v>
      </c>
      <c r="Z206" s="50" t="e">
        <f t="shared" si="45"/>
        <v>#REF!</v>
      </c>
      <c r="AA206" s="32" t="e">
        <f t="shared" si="46"/>
        <v>#REF!</v>
      </c>
      <c r="AB206" s="45" t="e">
        <f t="shared" si="47"/>
        <v>#REF!</v>
      </c>
      <c r="AC206" s="31"/>
    </row>
    <row r="207" spans="1:29" ht="13.5" customHeight="1">
      <c r="A207" s="47" t="e">
        <f>'Conveyor List'!#REF!</f>
        <v>#REF!</v>
      </c>
      <c r="B20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7" s="41" t="e">
        <f>IF(AND('Conveyor List'!#REF!="",'Conveyor List'!#REF!=""),0,'Conveyor List'!#REF!+'Conveyor List'!#REF!/12)</f>
        <v>#REF!</v>
      </c>
      <c r="D207" s="41" t="e">
        <f>IF(AND('Conveyor List'!#REF!="",'Conveyor List'!#REF!=""),0,IF(ISERROR(FIND("Slave",'Conveyor List'!#REF!)) =FALSE,'Conveyor List'!#REF!+'Conveyor List'!#REF!/12,0))</f>
        <v>#REF!</v>
      </c>
      <c r="E207" s="42" t="e">
        <f>IF('Conveyor List'!#REF!="",0,'Conveyor List'!#REF!)</f>
        <v>#REF!</v>
      </c>
      <c r="F20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7" s="41">
        <f>IF(Rework!W208&gt;0,IF(Rework!W208&gt;1,2,1),0)</f>
        <v>0</v>
      </c>
      <c r="I207" s="43">
        <f>IF(Rework!X208="",IF(Rework!$E208=61.5,2400,1800),Rework!X208)</f>
        <v>1800</v>
      </c>
      <c r="J207" s="41">
        <v>30</v>
      </c>
      <c r="K207" s="44">
        <f>IF(ISERROR(FIND("Slider",'Conveyor List'!#REF!))=FALSE,0.3,IF(ISERROR(FIND("Roller",'Conveyor List'!#REF!))=FALSE,0.05,0.25))</f>
        <v>0.25</v>
      </c>
      <c r="L207" s="44">
        <v>1</v>
      </c>
      <c r="M207" s="44">
        <v>0.95</v>
      </c>
      <c r="N207" s="44">
        <v>0.85</v>
      </c>
      <c r="O207" s="44">
        <f>IF(ISERROR(FIND("M",'Conveyor List'!#REF!))=TRUE,0.95,1)</f>
        <v>0.95</v>
      </c>
      <c r="P207" s="44">
        <v>1</v>
      </c>
      <c r="Q207" s="39" t="e">
        <f t="shared" si="36"/>
        <v>#REF!</v>
      </c>
      <c r="R207" s="39" t="e">
        <f t="shared" si="37"/>
        <v>#REF!</v>
      </c>
      <c r="S207" s="39" t="e">
        <f t="shared" si="38"/>
        <v>#REF!</v>
      </c>
      <c r="T207" s="39" t="e">
        <f t="shared" si="39"/>
        <v>#REF!</v>
      </c>
      <c r="U207" s="39" t="e">
        <f t="shared" si="40"/>
        <v>#REF!</v>
      </c>
      <c r="V207" s="39">
        <f t="shared" si="41"/>
        <v>0</v>
      </c>
      <c r="W207" s="39" t="e">
        <f t="shared" si="42"/>
        <v>#REF!</v>
      </c>
      <c r="X207" s="39" t="e">
        <f t="shared" si="43"/>
        <v>#REF!</v>
      </c>
      <c r="Y207" s="39" t="e">
        <f t="shared" si="44"/>
        <v>#REF!</v>
      </c>
      <c r="Z207" s="50" t="e">
        <f t="shared" si="45"/>
        <v>#REF!</v>
      </c>
      <c r="AA207" s="32" t="e">
        <f t="shared" si="46"/>
        <v>#REF!</v>
      </c>
      <c r="AB207" s="45" t="e">
        <f t="shared" si="47"/>
        <v>#REF!</v>
      </c>
      <c r="AC207" s="31"/>
    </row>
    <row r="208" spans="1:29" ht="13.5" customHeight="1">
      <c r="A208" s="47" t="e">
        <f>'Conveyor List'!#REF!</f>
        <v>#REF!</v>
      </c>
      <c r="B20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8" s="41" t="e">
        <f>IF(AND('Conveyor List'!#REF!="",'Conveyor List'!#REF!=""),0,'Conveyor List'!#REF!+'Conveyor List'!#REF!/12)</f>
        <v>#REF!</v>
      </c>
      <c r="D208" s="41" t="e">
        <f>IF(AND('Conveyor List'!#REF!="",'Conveyor List'!#REF!=""),0,IF(ISERROR(FIND("Slave",'Conveyor List'!#REF!)) =FALSE,'Conveyor List'!#REF!+'Conveyor List'!#REF!/12,0))</f>
        <v>#REF!</v>
      </c>
      <c r="E208" s="42" t="e">
        <f>IF('Conveyor List'!#REF!="",0,'Conveyor List'!#REF!)</f>
        <v>#REF!</v>
      </c>
      <c r="F20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8" s="41">
        <f>IF(Rework!W209&gt;0,IF(Rework!W209&gt;1,2,1),0)</f>
        <v>0</v>
      </c>
      <c r="I208" s="43">
        <f>IF(Rework!X209="",IF(Rework!$E209=61.5,2400,1800),Rework!X209)</f>
        <v>1800</v>
      </c>
      <c r="J208" s="41">
        <v>30</v>
      </c>
      <c r="K208" s="44">
        <f>IF(ISERROR(FIND("Slider",'Conveyor List'!#REF!))=FALSE,0.3,IF(ISERROR(FIND("Roller",'Conveyor List'!#REF!))=FALSE,0.05,0.25))</f>
        <v>0.25</v>
      </c>
      <c r="L208" s="44">
        <v>1</v>
      </c>
      <c r="M208" s="44">
        <v>0.95</v>
      </c>
      <c r="N208" s="44">
        <v>0.85</v>
      </c>
      <c r="O208" s="44">
        <f>IF(ISERROR(FIND("M",'Conveyor List'!#REF!))=TRUE,0.95,1)</f>
        <v>0.95</v>
      </c>
      <c r="P208" s="44">
        <v>1</v>
      </c>
      <c r="Q208" s="39" t="e">
        <f t="shared" si="36"/>
        <v>#REF!</v>
      </c>
      <c r="R208" s="39" t="e">
        <f t="shared" si="37"/>
        <v>#REF!</v>
      </c>
      <c r="S208" s="39" t="e">
        <f t="shared" si="38"/>
        <v>#REF!</v>
      </c>
      <c r="T208" s="39" t="e">
        <f t="shared" si="39"/>
        <v>#REF!</v>
      </c>
      <c r="U208" s="39" t="e">
        <f t="shared" si="40"/>
        <v>#REF!</v>
      </c>
      <c r="V208" s="39">
        <f t="shared" si="41"/>
        <v>0</v>
      </c>
      <c r="W208" s="39" t="e">
        <f t="shared" si="42"/>
        <v>#REF!</v>
      </c>
      <c r="X208" s="39" t="e">
        <f t="shared" si="43"/>
        <v>#REF!</v>
      </c>
      <c r="Y208" s="39" t="e">
        <f t="shared" si="44"/>
        <v>#REF!</v>
      </c>
      <c r="Z208" s="50" t="e">
        <f t="shared" si="45"/>
        <v>#REF!</v>
      </c>
      <c r="AA208" s="32" t="e">
        <f t="shared" si="46"/>
        <v>#REF!</v>
      </c>
      <c r="AB208" s="45" t="e">
        <f t="shared" si="47"/>
        <v>#REF!</v>
      </c>
      <c r="AC208" s="31"/>
    </row>
    <row r="209" spans="1:29" ht="13.5" customHeight="1">
      <c r="A209" s="47" t="e">
        <f>'Conveyor List'!#REF!</f>
        <v>#REF!</v>
      </c>
      <c r="B20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9" s="41" t="e">
        <f>IF(AND('Conveyor List'!#REF!="",'Conveyor List'!#REF!=""),0,'Conveyor List'!#REF!+'Conveyor List'!#REF!/12)</f>
        <v>#REF!</v>
      </c>
      <c r="D209" s="41" t="e">
        <f>IF(AND('Conveyor List'!#REF!="",'Conveyor List'!#REF!=""),0,IF(ISERROR(FIND("Slave",'Conveyor List'!#REF!)) =FALSE,'Conveyor List'!#REF!+'Conveyor List'!#REF!/12,0))</f>
        <v>#REF!</v>
      </c>
      <c r="E209" s="42" t="e">
        <f>IF('Conveyor List'!#REF!="",0,'Conveyor List'!#REF!)</f>
        <v>#REF!</v>
      </c>
      <c r="F20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9" s="41">
        <f>IF(Rework!W210&gt;0,IF(Rework!W210&gt;1,2,1),0)</f>
        <v>0</v>
      </c>
      <c r="I209" s="43">
        <f>IF(Rework!X210="",IF(Rework!$E210=61.5,2400,1800),Rework!X210)</f>
        <v>1800</v>
      </c>
      <c r="J209" s="41">
        <v>30</v>
      </c>
      <c r="K209" s="44">
        <f>IF(ISERROR(FIND("Slider",'Conveyor List'!#REF!))=FALSE,0.3,IF(ISERROR(FIND("Roller",'Conveyor List'!#REF!))=FALSE,0.05,0.25))</f>
        <v>0.25</v>
      </c>
      <c r="L209" s="44">
        <v>1</v>
      </c>
      <c r="M209" s="44">
        <v>0.95</v>
      </c>
      <c r="N209" s="44">
        <v>0.85</v>
      </c>
      <c r="O209" s="44">
        <f>IF(ISERROR(FIND("M",'Conveyor List'!#REF!))=TRUE,0.95,1)</f>
        <v>0.95</v>
      </c>
      <c r="P209" s="44">
        <v>1</v>
      </c>
      <c r="Q209" s="39" t="e">
        <f t="shared" si="36"/>
        <v>#REF!</v>
      </c>
      <c r="R209" s="39" t="e">
        <f t="shared" si="37"/>
        <v>#REF!</v>
      </c>
      <c r="S209" s="39" t="e">
        <f t="shared" si="38"/>
        <v>#REF!</v>
      </c>
      <c r="T209" s="39" t="e">
        <f t="shared" si="39"/>
        <v>#REF!</v>
      </c>
      <c r="U209" s="39" t="e">
        <f t="shared" si="40"/>
        <v>#REF!</v>
      </c>
      <c r="V209" s="39">
        <f t="shared" si="41"/>
        <v>0</v>
      </c>
      <c r="W209" s="39" t="e">
        <f t="shared" si="42"/>
        <v>#REF!</v>
      </c>
      <c r="X209" s="39" t="e">
        <f t="shared" si="43"/>
        <v>#REF!</v>
      </c>
      <c r="Y209" s="39" t="e">
        <f t="shared" si="44"/>
        <v>#REF!</v>
      </c>
      <c r="Z209" s="50" t="e">
        <f t="shared" si="45"/>
        <v>#REF!</v>
      </c>
      <c r="AA209" s="32" t="e">
        <f t="shared" si="46"/>
        <v>#REF!</v>
      </c>
      <c r="AB209" s="45" t="e">
        <f t="shared" si="47"/>
        <v>#REF!</v>
      </c>
      <c r="AC209" s="31"/>
    </row>
    <row r="210" spans="1:29" ht="13.5" customHeight="1">
      <c r="A210" s="47" t="e">
        <f>'Conveyor List'!#REF!</f>
        <v>#REF!</v>
      </c>
      <c r="B21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0" s="41" t="e">
        <f>IF(AND('Conveyor List'!#REF!="",'Conveyor List'!#REF!=""),0,'Conveyor List'!#REF!+'Conveyor List'!#REF!/12)</f>
        <v>#REF!</v>
      </c>
      <c r="D210" s="41" t="e">
        <f>IF(AND('Conveyor List'!#REF!="",'Conveyor List'!#REF!=""),0,IF(ISERROR(FIND("Slave",'Conveyor List'!#REF!)) =FALSE,'Conveyor List'!#REF!+'Conveyor List'!#REF!/12,0))</f>
        <v>#REF!</v>
      </c>
      <c r="E210" s="42" t="e">
        <f>IF('Conveyor List'!#REF!="",0,'Conveyor List'!#REF!)</f>
        <v>#REF!</v>
      </c>
      <c r="F21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0" s="41">
        <f>IF(Rework!W211&gt;0,IF(Rework!W211&gt;1,2,1),0)</f>
        <v>0</v>
      </c>
      <c r="I210" s="43">
        <f>IF(Rework!X211="",IF(Rework!$E211=61.5,2400,1800),Rework!X211)</f>
        <v>1800</v>
      </c>
      <c r="J210" s="41">
        <v>30</v>
      </c>
      <c r="K210" s="44">
        <f>IF(ISERROR(FIND("Slider",'Conveyor List'!#REF!))=FALSE,0.3,IF(ISERROR(FIND("Roller",'Conveyor List'!#REF!))=FALSE,0.05,0.25))</f>
        <v>0.25</v>
      </c>
      <c r="L210" s="44">
        <v>1</v>
      </c>
      <c r="M210" s="44">
        <v>0.95</v>
      </c>
      <c r="N210" s="44">
        <v>0.85</v>
      </c>
      <c r="O210" s="44">
        <f>IF(ISERROR(FIND("M",'Conveyor List'!#REF!))=TRUE,0.95,1)</f>
        <v>0.95</v>
      </c>
      <c r="P210" s="44">
        <v>1</v>
      </c>
      <c r="Q210" s="39" t="e">
        <f t="shared" si="36"/>
        <v>#REF!</v>
      </c>
      <c r="R210" s="39" t="e">
        <f t="shared" si="37"/>
        <v>#REF!</v>
      </c>
      <c r="S210" s="39" t="e">
        <f t="shared" si="38"/>
        <v>#REF!</v>
      </c>
      <c r="T210" s="39" t="e">
        <f t="shared" si="39"/>
        <v>#REF!</v>
      </c>
      <c r="U210" s="39" t="e">
        <f t="shared" si="40"/>
        <v>#REF!</v>
      </c>
      <c r="V210" s="39">
        <f t="shared" si="41"/>
        <v>0</v>
      </c>
      <c r="W210" s="39" t="e">
        <f t="shared" si="42"/>
        <v>#REF!</v>
      </c>
      <c r="X210" s="39" t="e">
        <f t="shared" si="43"/>
        <v>#REF!</v>
      </c>
      <c r="Y210" s="39" t="e">
        <f t="shared" si="44"/>
        <v>#REF!</v>
      </c>
      <c r="Z210" s="50" t="e">
        <f t="shared" si="45"/>
        <v>#REF!</v>
      </c>
      <c r="AA210" s="32" t="e">
        <f t="shared" si="46"/>
        <v>#REF!</v>
      </c>
      <c r="AB210" s="45" t="e">
        <f t="shared" si="47"/>
        <v>#REF!</v>
      </c>
      <c r="AC210" s="31"/>
    </row>
    <row r="211" spans="1:29" ht="13.5" customHeight="1">
      <c r="A211" s="47" t="e">
        <f>'Conveyor List'!#REF!</f>
        <v>#REF!</v>
      </c>
      <c r="B21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1" s="41" t="e">
        <f>IF(AND('Conveyor List'!#REF!="",'Conveyor List'!#REF!=""),0,'Conveyor List'!#REF!+'Conveyor List'!#REF!/12)</f>
        <v>#REF!</v>
      </c>
      <c r="D211" s="41" t="e">
        <f>IF(AND('Conveyor List'!#REF!="",'Conveyor List'!#REF!=""),0,IF(ISERROR(FIND("Slave",'Conveyor List'!#REF!)) =FALSE,'Conveyor List'!#REF!+'Conveyor List'!#REF!/12,0))</f>
        <v>#REF!</v>
      </c>
      <c r="E211" s="42" t="e">
        <f>IF('Conveyor List'!#REF!="",0,'Conveyor List'!#REF!)</f>
        <v>#REF!</v>
      </c>
      <c r="F21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1" s="41">
        <f>IF(Rework!W212&gt;0,IF(Rework!W212&gt;1,2,1),0)</f>
        <v>0</v>
      </c>
      <c r="I211" s="43">
        <f>IF(Rework!X212="",IF(Rework!$E212=61.5,2400,1800),Rework!X212)</f>
        <v>1800</v>
      </c>
      <c r="J211" s="41">
        <v>30</v>
      </c>
      <c r="K211" s="44">
        <f>IF(ISERROR(FIND("Slider",'Conveyor List'!#REF!))=FALSE,0.3,IF(ISERROR(FIND("Roller",'Conveyor List'!#REF!))=FALSE,0.05,0.25))</f>
        <v>0.25</v>
      </c>
      <c r="L211" s="44">
        <v>1</v>
      </c>
      <c r="M211" s="44">
        <v>0.95</v>
      </c>
      <c r="N211" s="44">
        <v>0.85</v>
      </c>
      <c r="O211" s="44">
        <f>IF(ISERROR(FIND("M",'Conveyor List'!#REF!))=TRUE,0.95,1)</f>
        <v>0.95</v>
      </c>
      <c r="P211" s="44">
        <v>1</v>
      </c>
      <c r="Q211" s="39" t="e">
        <f t="shared" si="36"/>
        <v>#REF!</v>
      </c>
      <c r="R211" s="39" t="e">
        <f t="shared" si="37"/>
        <v>#REF!</v>
      </c>
      <c r="S211" s="39" t="e">
        <f t="shared" si="38"/>
        <v>#REF!</v>
      </c>
      <c r="T211" s="39" t="e">
        <f t="shared" si="39"/>
        <v>#REF!</v>
      </c>
      <c r="U211" s="39" t="e">
        <f t="shared" si="40"/>
        <v>#REF!</v>
      </c>
      <c r="V211" s="39">
        <f t="shared" si="41"/>
        <v>0</v>
      </c>
      <c r="W211" s="39" t="e">
        <f t="shared" si="42"/>
        <v>#REF!</v>
      </c>
      <c r="X211" s="39" t="e">
        <f t="shared" si="43"/>
        <v>#REF!</v>
      </c>
      <c r="Y211" s="39" t="e">
        <f t="shared" si="44"/>
        <v>#REF!</v>
      </c>
      <c r="Z211" s="50" t="e">
        <f t="shared" si="45"/>
        <v>#REF!</v>
      </c>
      <c r="AA211" s="32" t="e">
        <f t="shared" si="46"/>
        <v>#REF!</v>
      </c>
      <c r="AB211" s="45" t="e">
        <f t="shared" si="47"/>
        <v>#REF!</v>
      </c>
      <c r="AC211" s="31"/>
    </row>
    <row r="212" spans="1:29" ht="13.5" customHeight="1">
      <c r="A212" s="47" t="e">
        <f>'Conveyor List'!#REF!</f>
        <v>#REF!</v>
      </c>
      <c r="B21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2" s="41" t="e">
        <f>IF(AND('Conveyor List'!#REF!="",'Conveyor List'!#REF!=""),0,'Conveyor List'!#REF!+'Conveyor List'!#REF!/12)</f>
        <v>#REF!</v>
      </c>
      <c r="D212" s="41" t="e">
        <f>IF(AND('Conveyor List'!#REF!="",'Conveyor List'!#REF!=""),0,IF(ISERROR(FIND("Slave",'Conveyor List'!#REF!)) =FALSE,'Conveyor List'!#REF!+'Conveyor List'!#REF!/12,0))</f>
        <v>#REF!</v>
      </c>
      <c r="E212" s="42" t="e">
        <f>IF('Conveyor List'!#REF!="",0,'Conveyor List'!#REF!)</f>
        <v>#REF!</v>
      </c>
      <c r="F21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2" s="41">
        <f>IF(Rework!W213&gt;0,IF(Rework!W213&gt;1,2,1),0)</f>
        <v>0</v>
      </c>
      <c r="I212" s="43">
        <f>IF(Rework!X213="",IF(Rework!$E213=61.5,2400,1800),Rework!X213)</f>
        <v>1800</v>
      </c>
      <c r="J212" s="41">
        <v>30</v>
      </c>
      <c r="K212" s="44">
        <f>IF(ISERROR(FIND("Slider",'Conveyor List'!#REF!))=FALSE,0.3,IF(ISERROR(FIND("Roller",'Conveyor List'!#REF!))=FALSE,0.05,0.25))</f>
        <v>0.25</v>
      </c>
      <c r="L212" s="44">
        <v>1</v>
      </c>
      <c r="M212" s="44">
        <v>0.95</v>
      </c>
      <c r="N212" s="44">
        <v>0.85</v>
      </c>
      <c r="O212" s="44">
        <f>IF(ISERROR(FIND("M",'Conveyor List'!#REF!))=TRUE,0.95,1)</f>
        <v>0.95</v>
      </c>
      <c r="P212" s="44">
        <v>1</v>
      </c>
      <c r="Q212" s="39" t="e">
        <f t="shared" si="36"/>
        <v>#REF!</v>
      </c>
      <c r="R212" s="39" t="e">
        <f t="shared" si="37"/>
        <v>#REF!</v>
      </c>
      <c r="S212" s="39" t="e">
        <f t="shared" si="38"/>
        <v>#REF!</v>
      </c>
      <c r="T212" s="39" t="e">
        <f t="shared" si="39"/>
        <v>#REF!</v>
      </c>
      <c r="U212" s="39" t="e">
        <f t="shared" si="40"/>
        <v>#REF!</v>
      </c>
      <c r="V212" s="39">
        <f t="shared" si="41"/>
        <v>0</v>
      </c>
      <c r="W212" s="39" t="e">
        <f t="shared" si="42"/>
        <v>#REF!</v>
      </c>
      <c r="X212" s="39" t="e">
        <f t="shared" si="43"/>
        <v>#REF!</v>
      </c>
      <c r="Y212" s="39" t="e">
        <f t="shared" si="44"/>
        <v>#REF!</v>
      </c>
      <c r="Z212" s="50" t="e">
        <f t="shared" si="45"/>
        <v>#REF!</v>
      </c>
      <c r="AA212" s="32" t="e">
        <f t="shared" si="46"/>
        <v>#REF!</v>
      </c>
      <c r="AB212" s="45" t="e">
        <f t="shared" si="47"/>
        <v>#REF!</v>
      </c>
      <c r="AC212" s="31"/>
    </row>
    <row r="213" spans="1:29" ht="13.5" customHeight="1">
      <c r="A213" s="47" t="e">
        <f>'Conveyor List'!#REF!</f>
        <v>#REF!</v>
      </c>
      <c r="B21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3" s="41" t="e">
        <f>IF(AND('Conveyor List'!#REF!="",'Conveyor List'!#REF!=""),0,'Conveyor List'!#REF!+'Conveyor List'!#REF!/12)</f>
        <v>#REF!</v>
      </c>
      <c r="D213" s="41" t="e">
        <f>IF(AND('Conveyor List'!#REF!="",'Conveyor List'!#REF!=""),0,IF(ISERROR(FIND("Slave",'Conveyor List'!#REF!)) =FALSE,'Conveyor List'!#REF!+'Conveyor List'!#REF!/12,0))</f>
        <v>#REF!</v>
      </c>
      <c r="E213" s="42" t="e">
        <f>IF('Conveyor List'!#REF!="",0,'Conveyor List'!#REF!)</f>
        <v>#REF!</v>
      </c>
      <c r="F21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3" s="41">
        <f>IF(Rework!W214&gt;0,IF(Rework!W214&gt;1,2,1),0)</f>
        <v>0</v>
      </c>
      <c r="I213" s="43">
        <f>IF(Rework!X214="",IF(Rework!$E214=61.5,2400,1800),Rework!X214)</f>
        <v>1800</v>
      </c>
      <c r="J213" s="41">
        <v>30</v>
      </c>
      <c r="K213" s="44">
        <f>IF(ISERROR(FIND("Slider",'Conveyor List'!#REF!))=FALSE,0.3,IF(ISERROR(FIND("Roller",'Conveyor List'!#REF!))=FALSE,0.05,0.25))</f>
        <v>0.25</v>
      </c>
      <c r="L213" s="44">
        <v>1</v>
      </c>
      <c r="M213" s="44">
        <v>0.95</v>
      </c>
      <c r="N213" s="44">
        <v>0.85</v>
      </c>
      <c r="O213" s="44">
        <f>IF(ISERROR(FIND("M",'Conveyor List'!#REF!))=TRUE,0.95,1)</f>
        <v>0.95</v>
      </c>
      <c r="P213" s="44">
        <v>1</v>
      </c>
      <c r="Q213" s="39" t="e">
        <f t="shared" si="36"/>
        <v>#REF!</v>
      </c>
      <c r="R213" s="39" t="e">
        <f t="shared" si="37"/>
        <v>#REF!</v>
      </c>
      <c r="S213" s="39" t="e">
        <f t="shared" si="38"/>
        <v>#REF!</v>
      </c>
      <c r="T213" s="39" t="e">
        <f t="shared" si="39"/>
        <v>#REF!</v>
      </c>
      <c r="U213" s="39" t="e">
        <f t="shared" si="40"/>
        <v>#REF!</v>
      </c>
      <c r="V213" s="39">
        <f t="shared" si="41"/>
        <v>0</v>
      </c>
      <c r="W213" s="39" t="e">
        <f t="shared" si="42"/>
        <v>#REF!</v>
      </c>
      <c r="X213" s="39" t="e">
        <f t="shared" si="43"/>
        <v>#REF!</v>
      </c>
      <c r="Y213" s="39" t="e">
        <f t="shared" si="44"/>
        <v>#REF!</v>
      </c>
      <c r="Z213" s="50" t="e">
        <f t="shared" si="45"/>
        <v>#REF!</v>
      </c>
      <c r="AA213" s="32" t="e">
        <f t="shared" si="46"/>
        <v>#REF!</v>
      </c>
      <c r="AB213" s="45" t="e">
        <f t="shared" si="47"/>
        <v>#REF!</v>
      </c>
      <c r="AC213" s="31"/>
    </row>
    <row r="214" spans="1:29" ht="13.5" customHeight="1">
      <c r="A214" s="47" t="e">
        <f>'Conveyor List'!#REF!</f>
        <v>#REF!</v>
      </c>
      <c r="B21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4" s="41" t="e">
        <f>IF(AND('Conveyor List'!#REF!="",'Conveyor List'!#REF!=""),0,'Conveyor List'!#REF!+'Conveyor List'!#REF!/12)</f>
        <v>#REF!</v>
      </c>
      <c r="D214" s="41" t="e">
        <f>IF(AND('Conveyor List'!#REF!="",'Conveyor List'!#REF!=""),0,IF(ISERROR(FIND("Slave",'Conveyor List'!#REF!)) =FALSE,'Conveyor List'!#REF!+'Conveyor List'!#REF!/12,0))</f>
        <v>#REF!</v>
      </c>
      <c r="E214" s="42" t="e">
        <f>IF('Conveyor List'!#REF!="",0,'Conveyor List'!#REF!)</f>
        <v>#REF!</v>
      </c>
      <c r="F21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4" s="41">
        <f>IF(Rework!W215&gt;0,IF(Rework!W215&gt;1,2,1),0)</f>
        <v>0</v>
      </c>
      <c r="I214" s="43">
        <f>IF(Rework!X215="",IF(Rework!$E215=61.5,2400,1800),Rework!X215)</f>
        <v>1800</v>
      </c>
      <c r="J214" s="41">
        <v>30</v>
      </c>
      <c r="K214" s="44">
        <f>IF(ISERROR(FIND("Slider",'Conveyor List'!#REF!))=FALSE,0.3,IF(ISERROR(FIND("Roller",'Conveyor List'!#REF!))=FALSE,0.05,0.25))</f>
        <v>0.25</v>
      </c>
      <c r="L214" s="44">
        <v>1</v>
      </c>
      <c r="M214" s="44">
        <v>0.95</v>
      </c>
      <c r="N214" s="44">
        <v>0.85</v>
      </c>
      <c r="O214" s="44">
        <f>IF(ISERROR(FIND("M",'Conveyor List'!#REF!))=TRUE,0.95,1)</f>
        <v>0.95</v>
      </c>
      <c r="P214" s="44">
        <v>1</v>
      </c>
      <c r="Q214" s="39" t="e">
        <f t="shared" si="36"/>
        <v>#REF!</v>
      </c>
      <c r="R214" s="39" t="e">
        <f t="shared" si="37"/>
        <v>#REF!</v>
      </c>
      <c r="S214" s="39" t="e">
        <f t="shared" si="38"/>
        <v>#REF!</v>
      </c>
      <c r="T214" s="39" t="e">
        <f t="shared" si="39"/>
        <v>#REF!</v>
      </c>
      <c r="U214" s="39" t="e">
        <f t="shared" si="40"/>
        <v>#REF!</v>
      </c>
      <c r="V214" s="39">
        <f t="shared" si="41"/>
        <v>0</v>
      </c>
      <c r="W214" s="39" t="e">
        <f t="shared" si="42"/>
        <v>#REF!</v>
      </c>
      <c r="X214" s="39" t="e">
        <f t="shared" si="43"/>
        <v>#REF!</v>
      </c>
      <c r="Y214" s="39" t="e">
        <f t="shared" si="44"/>
        <v>#REF!</v>
      </c>
      <c r="Z214" s="50" t="e">
        <f t="shared" si="45"/>
        <v>#REF!</v>
      </c>
      <c r="AA214" s="32" t="e">
        <f t="shared" si="46"/>
        <v>#REF!</v>
      </c>
      <c r="AB214" s="45" t="e">
        <f t="shared" si="47"/>
        <v>#REF!</v>
      </c>
      <c r="AC214" s="31"/>
    </row>
    <row r="215" spans="1:29" ht="13.5" customHeight="1">
      <c r="A215" s="47" t="e">
        <f>'Conveyor List'!#REF!</f>
        <v>#REF!</v>
      </c>
      <c r="B21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5" s="41" t="e">
        <f>IF(AND('Conveyor List'!#REF!="",'Conveyor List'!#REF!=""),0,'Conveyor List'!#REF!+'Conveyor List'!#REF!/12)</f>
        <v>#REF!</v>
      </c>
      <c r="D215" s="41" t="e">
        <f>IF(AND('Conveyor List'!#REF!="",'Conveyor List'!#REF!=""),0,IF(ISERROR(FIND("Slave",'Conveyor List'!#REF!)) =FALSE,'Conveyor List'!#REF!+'Conveyor List'!#REF!/12,0))</f>
        <v>#REF!</v>
      </c>
      <c r="E215" s="42" t="e">
        <f>IF('Conveyor List'!#REF!="",0,'Conveyor List'!#REF!)</f>
        <v>#REF!</v>
      </c>
      <c r="F21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5" s="41">
        <f>IF(Rework!W216&gt;0,IF(Rework!W216&gt;1,2,1),0)</f>
        <v>0</v>
      </c>
      <c r="I215" s="43">
        <f>IF(Rework!X216="",IF(Rework!$E216=61.5,2400,1800),Rework!X216)</f>
        <v>1800</v>
      </c>
      <c r="J215" s="41">
        <v>30</v>
      </c>
      <c r="K215" s="44">
        <f>IF(ISERROR(FIND("Slider",'Conveyor List'!#REF!))=FALSE,0.3,IF(ISERROR(FIND("Roller",'Conveyor List'!#REF!))=FALSE,0.05,0.25))</f>
        <v>0.25</v>
      </c>
      <c r="L215" s="44">
        <v>1</v>
      </c>
      <c r="M215" s="44">
        <v>0.95</v>
      </c>
      <c r="N215" s="44">
        <v>0.85</v>
      </c>
      <c r="O215" s="44">
        <f>IF(ISERROR(FIND("M",'Conveyor List'!#REF!))=TRUE,0.95,1)</f>
        <v>0.95</v>
      </c>
      <c r="P215" s="44">
        <v>1</v>
      </c>
      <c r="Q215" s="39" t="e">
        <f t="shared" si="36"/>
        <v>#REF!</v>
      </c>
      <c r="R215" s="39" t="e">
        <f t="shared" si="37"/>
        <v>#REF!</v>
      </c>
      <c r="S215" s="39" t="e">
        <f t="shared" si="38"/>
        <v>#REF!</v>
      </c>
      <c r="T215" s="39" t="e">
        <f t="shared" si="39"/>
        <v>#REF!</v>
      </c>
      <c r="U215" s="39" t="e">
        <f t="shared" si="40"/>
        <v>#REF!</v>
      </c>
      <c r="V215" s="39">
        <f t="shared" si="41"/>
        <v>0</v>
      </c>
      <c r="W215" s="39" t="e">
        <f t="shared" si="42"/>
        <v>#REF!</v>
      </c>
      <c r="X215" s="39" t="e">
        <f t="shared" si="43"/>
        <v>#REF!</v>
      </c>
      <c r="Y215" s="39" t="e">
        <f t="shared" si="44"/>
        <v>#REF!</v>
      </c>
      <c r="Z215" s="50" t="e">
        <f t="shared" si="45"/>
        <v>#REF!</v>
      </c>
      <c r="AA215" s="32" t="e">
        <f t="shared" si="46"/>
        <v>#REF!</v>
      </c>
      <c r="AB215" s="45" t="e">
        <f t="shared" si="47"/>
        <v>#REF!</v>
      </c>
      <c r="AC215" s="31"/>
    </row>
    <row r="216" spans="1:29" ht="13.5" customHeight="1">
      <c r="A216" s="47" t="e">
        <f>'Conveyor List'!#REF!</f>
        <v>#REF!</v>
      </c>
      <c r="B21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6" s="41" t="e">
        <f>IF(AND('Conveyor List'!#REF!="",'Conveyor List'!#REF!=""),0,'Conveyor List'!#REF!+'Conveyor List'!#REF!/12)</f>
        <v>#REF!</v>
      </c>
      <c r="D216" s="41" t="e">
        <f>IF(AND('Conveyor List'!#REF!="",'Conveyor List'!#REF!=""),0,IF(ISERROR(FIND("Slave",'Conveyor List'!#REF!)) =FALSE,'Conveyor List'!#REF!+'Conveyor List'!#REF!/12,0))</f>
        <v>#REF!</v>
      </c>
      <c r="E216" s="42" t="e">
        <f>IF('Conveyor List'!#REF!="",0,'Conveyor List'!#REF!)</f>
        <v>#REF!</v>
      </c>
      <c r="F21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6" s="41">
        <f>IF(Rework!W217&gt;0,IF(Rework!W217&gt;1,2,1),0)</f>
        <v>0</v>
      </c>
      <c r="I216" s="43">
        <f>IF(Rework!X217="",IF(Rework!$E217=61.5,2400,1800),Rework!X217)</f>
        <v>1800</v>
      </c>
      <c r="J216" s="41">
        <v>30</v>
      </c>
      <c r="K216" s="44">
        <f>IF(ISERROR(FIND("Slider",'Conveyor List'!#REF!))=FALSE,0.3,IF(ISERROR(FIND("Roller",'Conveyor List'!#REF!))=FALSE,0.05,0.25))</f>
        <v>0.25</v>
      </c>
      <c r="L216" s="44">
        <v>1</v>
      </c>
      <c r="M216" s="44">
        <v>0.95</v>
      </c>
      <c r="N216" s="44">
        <v>0.85</v>
      </c>
      <c r="O216" s="44">
        <f>IF(ISERROR(FIND("M",'Conveyor List'!#REF!))=TRUE,0.95,1)</f>
        <v>0.95</v>
      </c>
      <c r="P216" s="44">
        <v>1</v>
      </c>
      <c r="Q216" s="39" t="e">
        <f t="shared" si="36"/>
        <v>#REF!</v>
      </c>
      <c r="R216" s="39" t="e">
        <f t="shared" si="37"/>
        <v>#REF!</v>
      </c>
      <c r="S216" s="39" t="e">
        <f t="shared" si="38"/>
        <v>#REF!</v>
      </c>
      <c r="T216" s="39" t="e">
        <f t="shared" si="39"/>
        <v>#REF!</v>
      </c>
      <c r="U216" s="39" t="e">
        <f t="shared" si="40"/>
        <v>#REF!</v>
      </c>
      <c r="V216" s="39">
        <f t="shared" si="41"/>
        <v>0</v>
      </c>
      <c r="W216" s="39" t="e">
        <f t="shared" si="42"/>
        <v>#REF!</v>
      </c>
      <c r="X216" s="39" t="e">
        <f t="shared" si="43"/>
        <v>#REF!</v>
      </c>
      <c r="Y216" s="39" t="e">
        <f t="shared" si="44"/>
        <v>#REF!</v>
      </c>
      <c r="Z216" s="50" t="e">
        <f t="shared" si="45"/>
        <v>#REF!</v>
      </c>
      <c r="AA216" s="32" t="e">
        <f t="shared" si="46"/>
        <v>#REF!</v>
      </c>
      <c r="AB216" s="45" t="e">
        <f t="shared" si="47"/>
        <v>#REF!</v>
      </c>
      <c r="AC216" s="31"/>
    </row>
    <row r="217" spans="1:29" ht="13.5" customHeight="1">
      <c r="A217" s="47" t="e">
        <f>'Conveyor List'!#REF!</f>
        <v>#REF!</v>
      </c>
      <c r="B21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7" s="41" t="e">
        <f>IF(AND('Conveyor List'!#REF!="",'Conveyor List'!#REF!=""),0,'Conveyor List'!#REF!+'Conveyor List'!#REF!/12)</f>
        <v>#REF!</v>
      </c>
      <c r="D217" s="41" t="e">
        <f>IF(AND('Conveyor List'!#REF!="",'Conveyor List'!#REF!=""),0,IF(ISERROR(FIND("Slave",'Conveyor List'!#REF!)) =FALSE,'Conveyor List'!#REF!+'Conveyor List'!#REF!/12,0))</f>
        <v>#REF!</v>
      </c>
      <c r="E217" s="42" t="e">
        <f>IF('Conveyor List'!#REF!="",0,'Conveyor List'!#REF!)</f>
        <v>#REF!</v>
      </c>
      <c r="F21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7" s="41">
        <f>IF(Rework!W218&gt;0,IF(Rework!W218&gt;1,2,1),0)</f>
        <v>0</v>
      </c>
      <c r="I217" s="43">
        <f>IF(Rework!X218="",IF(Rework!$E218=61.5,2400,1800),Rework!X218)</f>
        <v>1800</v>
      </c>
      <c r="J217" s="41">
        <v>30</v>
      </c>
      <c r="K217" s="44">
        <f>IF(ISERROR(FIND("Slider",'Conveyor List'!#REF!))=FALSE,0.3,IF(ISERROR(FIND("Roller",'Conveyor List'!#REF!))=FALSE,0.05,0.25))</f>
        <v>0.25</v>
      </c>
      <c r="L217" s="44">
        <v>1</v>
      </c>
      <c r="M217" s="44">
        <v>0.95</v>
      </c>
      <c r="N217" s="44">
        <v>0.85</v>
      </c>
      <c r="O217" s="44">
        <f>IF(ISERROR(FIND("M",'Conveyor List'!#REF!))=TRUE,0.95,1)</f>
        <v>0.95</v>
      </c>
      <c r="P217" s="44">
        <v>1</v>
      </c>
      <c r="Q217" s="39" t="e">
        <f t="shared" si="36"/>
        <v>#REF!</v>
      </c>
      <c r="R217" s="39" t="e">
        <f t="shared" si="37"/>
        <v>#REF!</v>
      </c>
      <c r="S217" s="39" t="e">
        <f t="shared" si="38"/>
        <v>#REF!</v>
      </c>
      <c r="T217" s="39" t="e">
        <f t="shared" si="39"/>
        <v>#REF!</v>
      </c>
      <c r="U217" s="39" t="e">
        <f t="shared" si="40"/>
        <v>#REF!</v>
      </c>
      <c r="V217" s="39">
        <f t="shared" si="41"/>
        <v>0</v>
      </c>
      <c r="W217" s="39" t="e">
        <f t="shared" si="42"/>
        <v>#REF!</v>
      </c>
      <c r="X217" s="39" t="e">
        <f t="shared" si="43"/>
        <v>#REF!</v>
      </c>
      <c r="Y217" s="39" t="e">
        <f t="shared" si="44"/>
        <v>#REF!</v>
      </c>
      <c r="Z217" s="50" t="e">
        <f t="shared" si="45"/>
        <v>#REF!</v>
      </c>
      <c r="AA217" s="32" t="e">
        <f t="shared" si="46"/>
        <v>#REF!</v>
      </c>
      <c r="AB217" s="45" t="e">
        <f t="shared" si="47"/>
        <v>#REF!</v>
      </c>
      <c r="AC217" s="31"/>
    </row>
    <row r="218" spans="1:29" ht="13.5" customHeight="1">
      <c r="A218" s="47" t="e">
        <f>'Conveyor List'!#REF!</f>
        <v>#REF!</v>
      </c>
      <c r="B21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8" s="41" t="e">
        <f>IF(AND('Conveyor List'!#REF!="",'Conveyor List'!#REF!=""),0,'Conveyor List'!#REF!+'Conveyor List'!#REF!/12)</f>
        <v>#REF!</v>
      </c>
      <c r="D218" s="41" t="e">
        <f>IF(AND('Conveyor List'!#REF!="",'Conveyor List'!#REF!=""),0,IF(ISERROR(FIND("Slave",'Conveyor List'!#REF!)) =FALSE,'Conveyor List'!#REF!+'Conveyor List'!#REF!/12,0))</f>
        <v>#REF!</v>
      </c>
      <c r="E218" s="42" t="e">
        <f>IF('Conveyor List'!#REF!="",0,'Conveyor List'!#REF!)</f>
        <v>#REF!</v>
      </c>
      <c r="F21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8" s="41">
        <f>IF(Rework!W219&gt;0,IF(Rework!W219&gt;1,2,1),0)</f>
        <v>0</v>
      </c>
      <c r="I218" s="43">
        <f>IF(Rework!X219="",IF(Rework!$E219=61.5,2400,1800),Rework!X219)</f>
        <v>1800</v>
      </c>
      <c r="J218" s="41">
        <v>30</v>
      </c>
      <c r="K218" s="44">
        <f>IF(ISERROR(FIND("Slider",'Conveyor List'!#REF!))=FALSE,0.3,IF(ISERROR(FIND("Roller",'Conveyor List'!#REF!))=FALSE,0.05,0.25))</f>
        <v>0.25</v>
      </c>
      <c r="L218" s="44">
        <v>1</v>
      </c>
      <c r="M218" s="44">
        <v>0.95</v>
      </c>
      <c r="N218" s="44">
        <v>0.85</v>
      </c>
      <c r="O218" s="44">
        <f>IF(ISERROR(FIND("M",'Conveyor List'!#REF!))=TRUE,0.95,1)</f>
        <v>0.95</v>
      </c>
      <c r="P218" s="44">
        <v>1</v>
      </c>
      <c r="Q218" s="39" t="e">
        <f t="shared" si="36"/>
        <v>#REF!</v>
      </c>
      <c r="R218" s="39" t="e">
        <f t="shared" si="37"/>
        <v>#REF!</v>
      </c>
      <c r="S218" s="39" t="e">
        <f t="shared" si="38"/>
        <v>#REF!</v>
      </c>
      <c r="T218" s="39" t="e">
        <f t="shared" si="39"/>
        <v>#REF!</v>
      </c>
      <c r="U218" s="39" t="e">
        <f t="shared" si="40"/>
        <v>#REF!</v>
      </c>
      <c r="V218" s="39">
        <f t="shared" si="41"/>
        <v>0</v>
      </c>
      <c r="W218" s="39" t="e">
        <f t="shared" si="42"/>
        <v>#REF!</v>
      </c>
      <c r="X218" s="39" t="e">
        <f t="shared" si="43"/>
        <v>#REF!</v>
      </c>
      <c r="Y218" s="39" t="e">
        <f t="shared" si="44"/>
        <v>#REF!</v>
      </c>
      <c r="Z218" s="50" t="e">
        <f t="shared" si="45"/>
        <v>#REF!</v>
      </c>
      <c r="AA218" s="32" t="e">
        <f t="shared" si="46"/>
        <v>#REF!</v>
      </c>
      <c r="AB218" s="45" t="e">
        <f t="shared" si="47"/>
        <v>#REF!</v>
      </c>
      <c r="AC218" s="31"/>
    </row>
    <row r="219" spans="1:29" ht="13.5" customHeight="1">
      <c r="A219" s="47" t="e">
        <f>'Conveyor List'!#REF!</f>
        <v>#REF!</v>
      </c>
      <c r="B21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9" s="41" t="e">
        <f>IF(AND('Conveyor List'!#REF!="",'Conveyor List'!#REF!=""),0,'Conveyor List'!#REF!+'Conveyor List'!#REF!/12)</f>
        <v>#REF!</v>
      </c>
      <c r="D219" s="41" t="e">
        <f>IF(AND('Conveyor List'!#REF!="",'Conveyor List'!#REF!=""),0,IF(ISERROR(FIND("Slave",'Conveyor List'!#REF!)) =FALSE,'Conveyor List'!#REF!+'Conveyor List'!#REF!/12,0))</f>
        <v>#REF!</v>
      </c>
      <c r="E219" s="42" t="e">
        <f>IF('Conveyor List'!#REF!="",0,'Conveyor List'!#REF!)</f>
        <v>#REF!</v>
      </c>
      <c r="F21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9" s="41">
        <f>IF(Rework!W220&gt;0,IF(Rework!W220&gt;1,2,1),0)</f>
        <v>0</v>
      </c>
      <c r="I219" s="43">
        <f>IF(Rework!X220="",IF(Rework!$E220=61.5,2400,1800),Rework!X220)</f>
        <v>1800</v>
      </c>
      <c r="J219" s="41">
        <v>30</v>
      </c>
      <c r="K219" s="44">
        <f>IF(ISERROR(FIND("Slider",'Conveyor List'!#REF!))=FALSE,0.3,IF(ISERROR(FIND("Roller",'Conveyor List'!#REF!))=FALSE,0.05,0.25))</f>
        <v>0.25</v>
      </c>
      <c r="L219" s="44">
        <v>1</v>
      </c>
      <c r="M219" s="44">
        <v>0.95</v>
      </c>
      <c r="N219" s="44">
        <v>0.85</v>
      </c>
      <c r="O219" s="44">
        <f>IF(ISERROR(FIND("M",'Conveyor List'!#REF!))=TRUE,0.95,1)</f>
        <v>0.95</v>
      </c>
      <c r="P219" s="44">
        <v>1</v>
      </c>
      <c r="Q219" s="39" t="e">
        <f t="shared" si="36"/>
        <v>#REF!</v>
      </c>
      <c r="R219" s="39" t="e">
        <f t="shared" si="37"/>
        <v>#REF!</v>
      </c>
      <c r="S219" s="39" t="e">
        <f t="shared" si="38"/>
        <v>#REF!</v>
      </c>
      <c r="T219" s="39" t="e">
        <f t="shared" si="39"/>
        <v>#REF!</v>
      </c>
      <c r="U219" s="39" t="e">
        <f t="shared" si="40"/>
        <v>#REF!</v>
      </c>
      <c r="V219" s="39">
        <f t="shared" si="41"/>
        <v>0</v>
      </c>
      <c r="W219" s="39" t="e">
        <f t="shared" si="42"/>
        <v>#REF!</v>
      </c>
      <c r="X219" s="39" t="e">
        <f t="shared" si="43"/>
        <v>#REF!</v>
      </c>
      <c r="Y219" s="39" t="e">
        <f t="shared" si="44"/>
        <v>#REF!</v>
      </c>
      <c r="Z219" s="50" t="e">
        <f t="shared" si="45"/>
        <v>#REF!</v>
      </c>
      <c r="AA219" s="32" t="e">
        <f t="shared" si="46"/>
        <v>#REF!</v>
      </c>
      <c r="AB219" s="45" t="e">
        <f t="shared" si="47"/>
        <v>#REF!</v>
      </c>
      <c r="AC219" s="31"/>
    </row>
    <row r="220" spans="1:29" ht="13.5" customHeight="1">
      <c r="A220" s="47" t="e">
        <f>'Conveyor List'!#REF!</f>
        <v>#REF!</v>
      </c>
      <c r="B22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0" s="41" t="e">
        <f>IF(AND('Conveyor List'!#REF!="",'Conveyor List'!#REF!=""),0,'Conveyor List'!#REF!+'Conveyor List'!#REF!/12)</f>
        <v>#REF!</v>
      </c>
      <c r="D220" s="41" t="e">
        <f>IF(AND('Conveyor List'!#REF!="",'Conveyor List'!#REF!=""),0,IF(ISERROR(FIND("Slave",'Conveyor List'!#REF!)) =FALSE,'Conveyor List'!#REF!+'Conveyor List'!#REF!/12,0))</f>
        <v>#REF!</v>
      </c>
      <c r="E220" s="42" t="e">
        <f>IF('Conveyor List'!#REF!="",0,'Conveyor List'!#REF!)</f>
        <v>#REF!</v>
      </c>
      <c r="F22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0" s="41">
        <f>IF(Rework!W221&gt;0,IF(Rework!W221&gt;1,2,1),0)</f>
        <v>0</v>
      </c>
      <c r="I220" s="43">
        <f>IF(Rework!X221="",IF(Rework!$E221=61.5,2400,1800),Rework!X221)</f>
        <v>1800</v>
      </c>
      <c r="J220" s="41">
        <v>30</v>
      </c>
      <c r="K220" s="44">
        <f>IF(ISERROR(FIND("Slider",'Conveyor List'!#REF!))=FALSE,0.3,IF(ISERROR(FIND("Roller",'Conveyor List'!#REF!))=FALSE,0.05,0.25))</f>
        <v>0.25</v>
      </c>
      <c r="L220" s="44">
        <v>1</v>
      </c>
      <c r="M220" s="44">
        <v>0.95</v>
      </c>
      <c r="N220" s="44">
        <v>0.85</v>
      </c>
      <c r="O220" s="44">
        <f>IF(ISERROR(FIND("M",'Conveyor List'!#REF!))=TRUE,0.95,1)</f>
        <v>0.95</v>
      </c>
      <c r="P220" s="44">
        <v>1</v>
      </c>
      <c r="Q220" s="39" t="e">
        <f t="shared" si="36"/>
        <v>#REF!</v>
      </c>
      <c r="R220" s="39" t="e">
        <f t="shared" si="37"/>
        <v>#REF!</v>
      </c>
      <c r="S220" s="39" t="e">
        <f t="shared" si="38"/>
        <v>#REF!</v>
      </c>
      <c r="T220" s="39" t="e">
        <f t="shared" si="39"/>
        <v>#REF!</v>
      </c>
      <c r="U220" s="39" t="e">
        <f t="shared" si="40"/>
        <v>#REF!</v>
      </c>
      <c r="V220" s="39">
        <f t="shared" si="41"/>
        <v>0</v>
      </c>
      <c r="W220" s="39" t="e">
        <f t="shared" si="42"/>
        <v>#REF!</v>
      </c>
      <c r="X220" s="39" t="e">
        <f t="shared" si="43"/>
        <v>#REF!</v>
      </c>
      <c r="Y220" s="39" t="e">
        <f t="shared" si="44"/>
        <v>#REF!</v>
      </c>
      <c r="Z220" s="50" t="e">
        <f t="shared" si="45"/>
        <v>#REF!</v>
      </c>
      <c r="AA220" s="32" t="e">
        <f t="shared" si="46"/>
        <v>#REF!</v>
      </c>
      <c r="AB220" s="45" t="e">
        <f t="shared" si="47"/>
        <v>#REF!</v>
      </c>
      <c r="AC220" s="31"/>
    </row>
    <row r="221" spans="1:29" ht="13.5" customHeight="1">
      <c r="A221" s="47" t="e">
        <f>'Conveyor List'!#REF!</f>
        <v>#REF!</v>
      </c>
      <c r="B22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1" s="41" t="e">
        <f>IF(AND('Conveyor List'!#REF!="",'Conveyor List'!#REF!=""),0,'Conveyor List'!#REF!+'Conveyor List'!#REF!/12)</f>
        <v>#REF!</v>
      </c>
      <c r="D221" s="41" t="e">
        <f>IF(AND('Conveyor List'!#REF!="",'Conveyor List'!#REF!=""),0,IF(ISERROR(FIND("Slave",'Conveyor List'!#REF!)) =FALSE,'Conveyor List'!#REF!+'Conveyor List'!#REF!/12,0))</f>
        <v>#REF!</v>
      </c>
      <c r="E221" s="42" t="e">
        <f>IF('Conveyor List'!#REF!="",0,'Conveyor List'!#REF!)</f>
        <v>#REF!</v>
      </c>
      <c r="F22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1" s="41">
        <f>IF(Rework!W222&gt;0,IF(Rework!W222&gt;1,2,1),0)</f>
        <v>0</v>
      </c>
      <c r="I221" s="43">
        <f>IF(Rework!X222="",IF(Rework!$E222=61.5,2400,1800),Rework!X222)</f>
        <v>1800</v>
      </c>
      <c r="J221" s="41">
        <v>30</v>
      </c>
      <c r="K221" s="44">
        <f>IF(ISERROR(FIND("Slider",'Conveyor List'!#REF!))=FALSE,0.3,IF(ISERROR(FIND("Roller",'Conveyor List'!#REF!))=FALSE,0.05,0.25))</f>
        <v>0.25</v>
      </c>
      <c r="L221" s="44">
        <v>1</v>
      </c>
      <c r="M221" s="44">
        <v>0.95</v>
      </c>
      <c r="N221" s="44">
        <v>0.85</v>
      </c>
      <c r="O221" s="44">
        <f>IF(ISERROR(FIND("M",'Conveyor List'!#REF!))=TRUE,0.95,1)</f>
        <v>0.95</v>
      </c>
      <c r="P221" s="44">
        <v>1</v>
      </c>
      <c r="Q221" s="39" t="e">
        <f t="shared" si="36"/>
        <v>#REF!</v>
      </c>
      <c r="R221" s="39" t="e">
        <f t="shared" si="37"/>
        <v>#REF!</v>
      </c>
      <c r="S221" s="39" t="e">
        <f t="shared" si="38"/>
        <v>#REF!</v>
      </c>
      <c r="T221" s="39" t="e">
        <f t="shared" si="39"/>
        <v>#REF!</v>
      </c>
      <c r="U221" s="39" t="e">
        <f t="shared" si="40"/>
        <v>#REF!</v>
      </c>
      <c r="V221" s="39">
        <f t="shared" si="41"/>
        <v>0</v>
      </c>
      <c r="W221" s="39" t="e">
        <f t="shared" si="42"/>
        <v>#REF!</v>
      </c>
      <c r="X221" s="39" t="e">
        <f t="shared" si="43"/>
        <v>#REF!</v>
      </c>
      <c r="Y221" s="39" t="e">
        <f t="shared" si="44"/>
        <v>#REF!</v>
      </c>
      <c r="Z221" s="50" t="e">
        <f t="shared" si="45"/>
        <v>#REF!</v>
      </c>
      <c r="AA221" s="32" t="e">
        <f t="shared" si="46"/>
        <v>#REF!</v>
      </c>
      <c r="AB221" s="45" t="e">
        <f t="shared" si="47"/>
        <v>#REF!</v>
      </c>
      <c r="AC221" s="31"/>
    </row>
    <row r="222" spans="1:29" ht="13.5" customHeight="1">
      <c r="A222" s="47" t="e">
        <f>'Conveyor List'!#REF!</f>
        <v>#REF!</v>
      </c>
      <c r="B22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2" s="41" t="e">
        <f>IF(AND('Conveyor List'!#REF!="",'Conveyor List'!#REF!=""),0,'Conveyor List'!#REF!+'Conveyor List'!#REF!/12)</f>
        <v>#REF!</v>
      </c>
      <c r="D222" s="41" t="e">
        <f>IF(AND('Conveyor List'!#REF!="",'Conveyor List'!#REF!=""),0,IF(ISERROR(FIND("Slave",'Conveyor List'!#REF!)) =FALSE,'Conveyor List'!#REF!+'Conveyor List'!#REF!/12,0))</f>
        <v>#REF!</v>
      </c>
      <c r="E222" s="42" t="e">
        <f>IF('Conveyor List'!#REF!="",0,'Conveyor List'!#REF!)</f>
        <v>#REF!</v>
      </c>
      <c r="F22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2" s="41">
        <f>IF(Rework!W223&gt;0,IF(Rework!W223&gt;1,2,1),0)</f>
        <v>0</v>
      </c>
      <c r="I222" s="43">
        <f>IF(Rework!X223="",IF(Rework!$E223=61.5,2400,1800),Rework!X223)</f>
        <v>1800</v>
      </c>
      <c r="J222" s="41">
        <v>30</v>
      </c>
      <c r="K222" s="44">
        <f>IF(ISERROR(FIND("Slider",'Conveyor List'!#REF!))=FALSE,0.3,IF(ISERROR(FIND("Roller",'Conveyor List'!#REF!))=FALSE,0.05,0.25))</f>
        <v>0.25</v>
      </c>
      <c r="L222" s="44">
        <v>1</v>
      </c>
      <c r="M222" s="44">
        <v>0.95</v>
      </c>
      <c r="N222" s="44">
        <v>0.85</v>
      </c>
      <c r="O222" s="44">
        <f>IF(ISERROR(FIND("M",'Conveyor List'!#REF!))=TRUE,0.95,1)</f>
        <v>0.95</v>
      </c>
      <c r="P222" s="44">
        <v>1</v>
      </c>
      <c r="Q222" s="39" t="e">
        <f t="shared" si="36"/>
        <v>#REF!</v>
      </c>
      <c r="R222" s="39" t="e">
        <f t="shared" si="37"/>
        <v>#REF!</v>
      </c>
      <c r="S222" s="39" t="e">
        <f t="shared" si="38"/>
        <v>#REF!</v>
      </c>
      <c r="T222" s="39" t="e">
        <f t="shared" si="39"/>
        <v>#REF!</v>
      </c>
      <c r="U222" s="39" t="e">
        <f t="shared" si="40"/>
        <v>#REF!</v>
      </c>
      <c r="V222" s="39">
        <f t="shared" si="41"/>
        <v>0</v>
      </c>
      <c r="W222" s="39" t="e">
        <f t="shared" si="42"/>
        <v>#REF!</v>
      </c>
      <c r="X222" s="39" t="e">
        <f t="shared" si="43"/>
        <v>#REF!</v>
      </c>
      <c r="Y222" s="39" t="e">
        <f t="shared" si="44"/>
        <v>#REF!</v>
      </c>
      <c r="Z222" s="50" t="e">
        <f t="shared" si="45"/>
        <v>#REF!</v>
      </c>
      <c r="AA222" s="32" t="e">
        <f t="shared" si="46"/>
        <v>#REF!</v>
      </c>
      <c r="AB222" s="45" t="e">
        <f t="shared" si="47"/>
        <v>#REF!</v>
      </c>
      <c r="AC222" s="31"/>
    </row>
    <row r="223" spans="1:29" ht="13.5" customHeight="1">
      <c r="A223" s="47" t="e">
        <f>'Conveyor List'!#REF!</f>
        <v>#REF!</v>
      </c>
      <c r="B22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3" s="41" t="e">
        <f>IF(AND('Conveyor List'!#REF!="",'Conveyor List'!#REF!=""),0,'Conveyor List'!#REF!+'Conveyor List'!#REF!/12)</f>
        <v>#REF!</v>
      </c>
      <c r="D223" s="41" t="e">
        <f>IF(AND('Conveyor List'!#REF!="",'Conveyor List'!#REF!=""),0,IF(ISERROR(FIND("Slave",'Conveyor List'!#REF!)) =FALSE,'Conveyor List'!#REF!+'Conveyor List'!#REF!/12,0))</f>
        <v>#REF!</v>
      </c>
      <c r="E223" s="42" t="e">
        <f>IF('Conveyor List'!#REF!="",0,'Conveyor List'!#REF!)</f>
        <v>#REF!</v>
      </c>
      <c r="F22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3" s="41">
        <f>IF(Rework!W224&gt;0,IF(Rework!W224&gt;1,2,1),0)</f>
        <v>0</v>
      </c>
      <c r="I223" s="43">
        <f>IF(Rework!X224="",IF(Rework!$E224=61.5,2400,1800),Rework!X224)</f>
        <v>1800</v>
      </c>
      <c r="J223" s="41">
        <v>30</v>
      </c>
      <c r="K223" s="44">
        <f>IF(ISERROR(FIND("Slider",'Conveyor List'!#REF!))=FALSE,0.3,IF(ISERROR(FIND("Roller",'Conveyor List'!#REF!))=FALSE,0.05,0.25))</f>
        <v>0.25</v>
      </c>
      <c r="L223" s="44">
        <v>1</v>
      </c>
      <c r="M223" s="44">
        <v>0.95</v>
      </c>
      <c r="N223" s="44">
        <v>0.85</v>
      </c>
      <c r="O223" s="44">
        <f>IF(ISERROR(FIND("M",'Conveyor List'!#REF!))=TRUE,0.95,1)</f>
        <v>0.95</v>
      </c>
      <c r="P223" s="44">
        <v>1</v>
      </c>
      <c r="Q223" s="39" t="e">
        <f t="shared" si="36"/>
        <v>#REF!</v>
      </c>
      <c r="R223" s="39" t="e">
        <f t="shared" si="37"/>
        <v>#REF!</v>
      </c>
      <c r="S223" s="39" t="e">
        <f t="shared" si="38"/>
        <v>#REF!</v>
      </c>
      <c r="T223" s="39" t="e">
        <f t="shared" si="39"/>
        <v>#REF!</v>
      </c>
      <c r="U223" s="39" t="e">
        <f t="shared" si="40"/>
        <v>#REF!</v>
      </c>
      <c r="V223" s="39">
        <f t="shared" si="41"/>
        <v>0</v>
      </c>
      <c r="W223" s="39" t="e">
        <f t="shared" si="42"/>
        <v>#REF!</v>
      </c>
      <c r="X223" s="39" t="e">
        <f t="shared" si="43"/>
        <v>#REF!</v>
      </c>
      <c r="Y223" s="39" t="e">
        <f t="shared" si="44"/>
        <v>#REF!</v>
      </c>
      <c r="Z223" s="50" t="e">
        <f t="shared" si="45"/>
        <v>#REF!</v>
      </c>
      <c r="AA223" s="32" t="e">
        <f t="shared" si="46"/>
        <v>#REF!</v>
      </c>
      <c r="AB223" s="45" t="e">
        <f t="shared" si="47"/>
        <v>#REF!</v>
      </c>
      <c r="AC223" s="31"/>
    </row>
    <row r="224" spans="1:29" ht="13.5" customHeight="1">
      <c r="A224" s="47" t="e">
        <f>'Conveyor List'!#REF!</f>
        <v>#REF!</v>
      </c>
      <c r="B22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4" s="41" t="e">
        <f>IF(AND('Conveyor List'!#REF!="",'Conveyor List'!#REF!=""),0,'Conveyor List'!#REF!+'Conveyor List'!#REF!/12)</f>
        <v>#REF!</v>
      </c>
      <c r="D224" s="41" t="e">
        <f>IF(AND('Conveyor List'!#REF!="",'Conveyor List'!#REF!=""),0,IF(ISERROR(FIND("Slave",'Conveyor List'!#REF!)) =FALSE,'Conveyor List'!#REF!+'Conveyor List'!#REF!/12,0))</f>
        <v>#REF!</v>
      </c>
      <c r="E224" s="42" t="e">
        <f>IF('Conveyor List'!#REF!="",0,'Conveyor List'!#REF!)</f>
        <v>#REF!</v>
      </c>
      <c r="F22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4" s="41">
        <f>IF(Rework!W225&gt;0,IF(Rework!W225&gt;1,2,1),0)</f>
        <v>0</v>
      </c>
      <c r="I224" s="43">
        <f>IF(Rework!X225="",IF(Rework!$E225=61.5,2400,1800),Rework!X225)</f>
        <v>1800</v>
      </c>
      <c r="J224" s="41">
        <v>30</v>
      </c>
      <c r="K224" s="44">
        <f>IF(ISERROR(FIND("Slider",'Conveyor List'!#REF!))=FALSE,0.3,IF(ISERROR(FIND("Roller",'Conveyor List'!#REF!))=FALSE,0.05,0.25))</f>
        <v>0.25</v>
      </c>
      <c r="L224" s="44">
        <v>1</v>
      </c>
      <c r="M224" s="44">
        <v>0.95</v>
      </c>
      <c r="N224" s="44">
        <v>0.85</v>
      </c>
      <c r="O224" s="44">
        <f>IF(ISERROR(FIND("M",'Conveyor List'!#REF!))=TRUE,0.95,1)</f>
        <v>0.95</v>
      </c>
      <c r="P224" s="44">
        <v>1</v>
      </c>
      <c r="Q224" s="39" t="e">
        <f t="shared" si="36"/>
        <v>#REF!</v>
      </c>
      <c r="R224" s="39" t="e">
        <f t="shared" si="37"/>
        <v>#REF!</v>
      </c>
      <c r="S224" s="39" t="e">
        <f t="shared" si="38"/>
        <v>#REF!</v>
      </c>
      <c r="T224" s="39" t="e">
        <f t="shared" si="39"/>
        <v>#REF!</v>
      </c>
      <c r="U224" s="39" t="e">
        <f t="shared" si="40"/>
        <v>#REF!</v>
      </c>
      <c r="V224" s="39">
        <f t="shared" si="41"/>
        <v>0</v>
      </c>
      <c r="W224" s="39" t="e">
        <f t="shared" si="42"/>
        <v>#REF!</v>
      </c>
      <c r="X224" s="39" t="e">
        <f t="shared" si="43"/>
        <v>#REF!</v>
      </c>
      <c r="Y224" s="39" t="e">
        <f t="shared" si="44"/>
        <v>#REF!</v>
      </c>
      <c r="Z224" s="50" t="e">
        <f t="shared" si="45"/>
        <v>#REF!</v>
      </c>
      <c r="AA224" s="32" t="e">
        <f t="shared" si="46"/>
        <v>#REF!</v>
      </c>
      <c r="AB224" s="45" t="e">
        <f t="shared" si="47"/>
        <v>#REF!</v>
      </c>
      <c r="AC224" s="31"/>
    </row>
    <row r="225" spans="1:29" ht="13.5" customHeight="1">
      <c r="A225" s="47" t="str">
        <f>'Conveyor List'!C48</f>
        <v>BS3_045</v>
      </c>
      <c r="B225" s="40" t="e">
        <f>IF(AND('Conveyor List'!$H48="",'Conveyor List'!#REF!=""),0,MAX(MAX(LEFT('Conveyor List'!$H48,IF(ISERROR(FIND("/",'Conveyor List'!$H48))=TRUE,LEN('Conveyor List'!$H48),FIND("/",'Conveyor List'!$H48)-2)),TRIM(RIGHT('Conveyor List'!$H48,LEN('Conveyor List'!$H48)-IF(ISERROR(FIND("/",'Conveyor List'!$H48))=TRUE,0,FIND("/",'Conveyor List'!$H48))))),MAX(LEFT('Conveyor List'!#REF!,IF(ISERROR(FIND("/",'Conveyor List'!#REF!))=TRUE,LEN('Conveyor List'!#REF!),FIND("/",'Conveyor List'!#REF!)-2)),TRIM(RIGHT('Conveyor List'!#REF!,LEN('Conveyor List'!#REF!)-IF(ISERROR(FIND("/",'Conveyor List'!#REF!))=TRUE,0,FIND("/",'Conveyor List'!#REF!)))))))</f>
        <v>#REF!</v>
      </c>
      <c r="C225" s="41" t="e">
        <f>IF(AND('Conveyor List'!#REF!="",'Conveyor List'!#REF!=""),0,'Conveyor List'!#REF!+'Conveyor List'!#REF!/12)</f>
        <v>#REF!</v>
      </c>
      <c r="D225" s="41" t="e">
        <f>IF(AND('Conveyor List'!#REF!="",'Conveyor List'!#REF!=""),0,IF(ISERROR(FIND("Slave",'Conveyor List'!G48)) =FALSE,'Conveyor List'!#REF!+'Conveyor List'!#REF!/12,0))</f>
        <v>#REF!</v>
      </c>
      <c r="E225" s="42" t="e">
        <f>IF('Conveyor List'!#REF!="",0,'Conveyor List'!#REF!)</f>
        <v>#REF!</v>
      </c>
      <c r="F22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5" s="41">
        <f>IF(Rework!W226&gt;0,IF(Rework!W226&gt;1,2,1),0)</f>
        <v>0</v>
      </c>
      <c r="I225" s="43">
        <f>IF(Rework!X226="",IF(Rework!$E226=61.5,2400,1800),Rework!X226)</f>
        <v>1800</v>
      </c>
      <c r="J225" s="41">
        <v>30</v>
      </c>
      <c r="K225" s="44">
        <f>IF(ISERROR(FIND("Slider",'Conveyor List'!G48))=FALSE,0.3,IF(ISERROR(FIND("Roller",'Conveyor List'!G48))=FALSE,0.05,0.25))</f>
        <v>0.25</v>
      </c>
      <c r="L225" s="44">
        <v>1</v>
      </c>
      <c r="M225" s="44">
        <v>0.95</v>
      </c>
      <c r="N225" s="44">
        <v>0.85</v>
      </c>
      <c r="O225" s="44">
        <f>IF(ISERROR(FIND("M",'Conveyor List'!#REF!))=TRUE,0.95,1)</f>
        <v>0.95</v>
      </c>
      <c r="P225" s="44">
        <v>1</v>
      </c>
      <c r="Q225" s="39" t="e">
        <f t="shared" si="36"/>
        <v>#REF!</v>
      </c>
      <c r="R225" s="39" t="e">
        <f t="shared" si="37"/>
        <v>#REF!</v>
      </c>
      <c r="S225" s="39" t="e">
        <f t="shared" si="38"/>
        <v>#REF!</v>
      </c>
      <c r="T225" s="39" t="e">
        <f t="shared" si="39"/>
        <v>#REF!</v>
      </c>
      <c r="U225" s="39" t="e">
        <f t="shared" si="40"/>
        <v>#REF!</v>
      </c>
      <c r="V225" s="39">
        <f t="shared" si="41"/>
        <v>0</v>
      </c>
      <c r="W225" s="39" t="e">
        <f t="shared" si="42"/>
        <v>#REF!</v>
      </c>
      <c r="X225" s="39" t="e">
        <f t="shared" si="43"/>
        <v>#REF!</v>
      </c>
      <c r="Y225" s="39" t="e">
        <f t="shared" si="44"/>
        <v>#REF!</v>
      </c>
      <c r="Z225" s="50" t="e">
        <f t="shared" si="45"/>
        <v>#REF!</v>
      </c>
      <c r="AA225" s="32" t="e">
        <f t="shared" si="46"/>
        <v>#REF!</v>
      </c>
      <c r="AB225" s="45" t="e">
        <f t="shared" si="47"/>
        <v>#REF!</v>
      </c>
      <c r="AC225" s="31"/>
    </row>
    <row r="226" spans="1:29" ht="13.5" customHeight="1">
      <c r="A226" s="47" t="str">
        <f>'Conveyor List'!C49</f>
        <v>BS3_050_CH</v>
      </c>
      <c r="B226" s="40" t="e">
        <f>IF(AND('Conveyor List'!$H49="",'Conveyor List'!#REF!=""),0,MAX(MAX(LEFT('Conveyor List'!$H49,IF(ISERROR(FIND("/",'Conveyor List'!$H49))=TRUE,LEN('Conveyor List'!$H49),FIND("/",'Conveyor List'!$H49)-2)),TRIM(RIGHT('Conveyor List'!$H49,LEN('Conveyor List'!$H49)-IF(ISERROR(FIND("/",'Conveyor List'!$H49))=TRUE,0,FIND("/",'Conveyor List'!$H49))))),MAX(LEFT('Conveyor List'!#REF!,IF(ISERROR(FIND("/",'Conveyor List'!#REF!))=TRUE,LEN('Conveyor List'!#REF!),FIND("/",'Conveyor List'!#REF!)-2)),TRIM(RIGHT('Conveyor List'!#REF!,LEN('Conveyor List'!#REF!)-IF(ISERROR(FIND("/",'Conveyor List'!#REF!))=TRUE,0,FIND("/",'Conveyor List'!#REF!)))))))</f>
        <v>#REF!</v>
      </c>
      <c r="C226" s="41" t="e">
        <f>IF(AND('Conveyor List'!#REF!="",'Conveyor List'!#REF!=""),0,'Conveyor List'!#REF!+'Conveyor List'!#REF!/12)</f>
        <v>#REF!</v>
      </c>
      <c r="D226" s="41" t="e">
        <f>IF(AND('Conveyor List'!#REF!="",'Conveyor List'!#REF!=""),0,IF(ISERROR(FIND("Slave",'Conveyor List'!G49)) =FALSE,'Conveyor List'!#REF!+'Conveyor List'!#REF!/12,0))</f>
        <v>#REF!</v>
      </c>
      <c r="E226" s="42" t="e">
        <f>IF('Conveyor List'!#REF!="",0,'Conveyor List'!#REF!)</f>
        <v>#REF!</v>
      </c>
      <c r="F22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6" s="41">
        <f>IF(Rework!W227&gt;0,IF(Rework!W227&gt;1,2,1),0)</f>
        <v>0</v>
      </c>
      <c r="I226" s="43">
        <f>IF(Rework!X227="",IF(Rework!$E227=61.5,2400,1800),Rework!X227)</f>
        <v>1800</v>
      </c>
      <c r="J226" s="41">
        <v>30</v>
      </c>
      <c r="K226" s="44">
        <f>IF(ISERROR(FIND("Slider",'Conveyor List'!G49))=FALSE,0.3,IF(ISERROR(FIND("Roller",'Conveyor List'!G49))=FALSE,0.05,0.25))</f>
        <v>0.25</v>
      </c>
      <c r="L226" s="44">
        <v>1</v>
      </c>
      <c r="M226" s="44">
        <v>0.95</v>
      </c>
      <c r="N226" s="44">
        <v>0.85</v>
      </c>
      <c r="O226" s="44">
        <f>IF(ISERROR(FIND("M",'Conveyor List'!#REF!))=TRUE,0.95,1)</f>
        <v>0.95</v>
      </c>
      <c r="P226" s="44">
        <v>1</v>
      </c>
      <c r="Q226" s="39" t="e">
        <f t="shared" si="36"/>
        <v>#REF!</v>
      </c>
      <c r="R226" s="39" t="e">
        <f t="shared" si="37"/>
        <v>#REF!</v>
      </c>
      <c r="S226" s="39" t="e">
        <f t="shared" si="38"/>
        <v>#REF!</v>
      </c>
      <c r="T226" s="39" t="e">
        <f t="shared" si="39"/>
        <v>#REF!</v>
      </c>
      <c r="U226" s="39" t="e">
        <f t="shared" si="40"/>
        <v>#REF!</v>
      </c>
      <c r="V226" s="39">
        <f t="shared" si="41"/>
        <v>0</v>
      </c>
      <c r="W226" s="39" t="e">
        <f t="shared" si="42"/>
        <v>#REF!</v>
      </c>
      <c r="X226" s="39" t="e">
        <f t="shared" si="43"/>
        <v>#REF!</v>
      </c>
      <c r="Y226" s="39" t="e">
        <f t="shared" si="44"/>
        <v>#REF!</v>
      </c>
      <c r="Z226" s="50" t="e">
        <f t="shared" si="45"/>
        <v>#REF!</v>
      </c>
      <c r="AA226" s="32" t="e">
        <f t="shared" si="46"/>
        <v>#REF!</v>
      </c>
      <c r="AB226" s="45" t="e">
        <f t="shared" si="47"/>
        <v>#REF!</v>
      </c>
      <c r="AC226" s="31"/>
    </row>
    <row r="227" spans="1:29" ht="13.5" customHeight="1">
      <c r="A227" s="47" t="str">
        <f>'Conveyor List'!C51</f>
        <v>BS3_055_CH1</v>
      </c>
      <c r="B227" s="40" t="e">
        <f>IF(AND('Conveyor List'!$H51="",'Conveyor List'!#REF!=""),0,MAX(MAX(LEFT('Conveyor List'!$H51,IF(ISERROR(FIND("/",'Conveyor List'!$H51))=TRUE,LEN('Conveyor List'!$H51),FIND("/",'Conveyor List'!$H51)-2)),TRIM(RIGHT('Conveyor List'!$H51,LEN('Conveyor List'!$H51)-IF(ISERROR(FIND("/",'Conveyor List'!$H51))=TRUE,0,FIND("/",'Conveyor List'!$H51))))),MAX(LEFT('Conveyor List'!#REF!,IF(ISERROR(FIND("/",'Conveyor List'!#REF!))=TRUE,LEN('Conveyor List'!#REF!),FIND("/",'Conveyor List'!#REF!)-2)),TRIM(RIGHT('Conveyor List'!#REF!,LEN('Conveyor List'!#REF!)-IF(ISERROR(FIND("/",'Conveyor List'!#REF!))=TRUE,0,FIND("/",'Conveyor List'!#REF!)))))))</f>
        <v>#REF!</v>
      </c>
      <c r="C227" s="41" t="e">
        <f>IF(AND('Conveyor List'!#REF!="",'Conveyor List'!#REF!=""),0,'Conveyor List'!#REF!+'Conveyor List'!#REF!/12)</f>
        <v>#REF!</v>
      </c>
      <c r="D227" s="41" t="e">
        <f>IF(AND('Conveyor List'!#REF!="",'Conveyor List'!#REF!=""),0,IF(ISERROR(FIND("Slave",'Conveyor List'!G51)) =FALSE,'Conveyor List'!#REF!+'Conveyor List'!#REF!/12,0))</f>
        <v>#REF!</v>
      </c>
      <c r="E227" s="42" t="e">
        <f>IF('Conveyor List'!#REF!="",0,'Conveyor List'!#REF!)</f>
        <v>#REF!</v>
      </c>
      <c r="F22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7" s="41">
        <f>IF(Rework!W228&gt;0,IF(Rework!W228&gt;1,2,1),0)</f>
        <v>0</v>
      </c>
      <c r="I227" s="43">
        <f>IF(Rework!X228="",IF(Rework!$E228=61.5,2400,1800),Rework!X228)</f>
        <v>1800</v>
      </c>
      <c r="J227" s="41">
        <v>30</v>
      </c>
      <c r="K227" s="44">
        <f>IF(ISERROR(FIND("Slider",'Conveyor List'!G51))=FALSE,0.3,IF(ISERROR(FIND("Roller",'Conveyor List'!G51))=FALSE,0.05,0.25))</f>
        <v>0.25</v>
      </c>
      <c r="L227" s="44">
        <v>1</v>
      </c>
      <c r="M227" s="44">
        <v>0.95</v>
      </c>
      <c r="N227" s="44">
        <v>0.85</v>
      </c>
      <c r="O227" s="44">
        <f>IF(ISERROR(FIND("M",'Conveyor List'!#REF!))=TRUE,0.95,1)</f>
        <v>0.95</v>
      </c>
      <c r="P227" s="44">
        <v>1</v>
      </c>
      <c r="Q227" s="39" t="e">
        <f t="shared" si="36"/>
        <v>#REF!</v>
      </c>
      <c r="R227" s="39" t="e">
        <f t="shared" si="37"/>
        <v>#REF!</v>
      </c>
      <c r="S227" s="39" t="e">
        <f t="shared" si="38"/>
        <v>#REF!</v>
      </c>
      <c r="T227" s="39" t="e">
        <f t="shared" si="39"/>
        <v>#REF!</v>
      </c>
      <c r="U227" s="39" t="e">
        <f t="shared" si="40"/>
        <v>#REF!</v>
      </c>
      <c r="V227" s="39">
        <f t="shared" si="41"/>
        <v>0</v>
      </c>
      <c r="W227" s="39" t="e">
        <f t="shared" si="42"/>
        <v>#REF!</v>
      </c>
      <c r="X227" s="39" t="e">
        <f t="shared" si="43"/>
        <v>#REF!</v>
      </c>
      <c r="Y227" s="39" t="e">
        <f t="shared" si="44"/>
        <v>#REF!</v>
      </c>
      <c r="Z227" s="50" t="e">
        <f t="shared" si="45"/>
        <v>#REF!</v>
      </c>
      <c r="AA227" s="32" t="e">
        <f t="shared" si="46"/>
        <v>#REF!</v>
      </c>
      <c r="AB227" s="45" t="e">
        <f t="shared" si="47"/>
        <v>#REF!</v>
      </c>
      <c r="AC227" s="31"/>
    </row>
    <row r="228" spans="1:29" ht="13.5" customHeight="1">
      <c r="A228" s="47" t="str">
        <f>'Conveyor List'!C53</f>
        <v>BS3_055_CH3</v>
      </c>
      <c r="B228" s="40" t="e">
        <f>IF(AND('Conveyor List'!$H53="",'Conveyor List'!#REF!=""),0,MAX(MAX(LEFT('Conveyor List'!$H53,IF(ISERROR(FIND("/",'Conveyor List'!$H53))=TRUE,LEN('Conveyor List'!$H53),FIND("/",'Conveyor List'!$H53)-2)),TRIM(RIGHT('Conveyor List'!$H53,LEN('Conveyor List'!$H53)-IF(ISERROR(FIND("/",'Conveyor List'!$H53))=TRUE,0,FIND("/",'Conveyor List'!$H53))))),MAX(LEFT('Conveyor List'!#REF!,IF(ISERROR(FIND("/",'Conveyor List'!#REF!))=TRUE,LEN('Conveyor List'!#REF!),FIND("/",'Conveyor List'!#REF!)-2)),TRIM(RIGHT('Conveyor List'!#REF!,LEN('Conveyor List'!#REF!)-IF(ISERROR(FIND("/",'Conveyor List'!#REF!))=TRUE,0,FIND("/",'Conveyor List'!#REF!)))))))</f>
        <v>#REF!</v>
      </c>
      <c r="C228" s="41" t="e">
        <f>IF(AND('Conveyor List'!#REF!="",'Conveyor List'!#REF!=""),0,'Conveyor List'!#REF!+'Conveyor List'!#REF!/12)</f>
        <v>#REF!</v>
      </c>
      <c r="D228" s="41" t="e">
        <f>IF(AND('Conveyor List'!#REF!="",'Conveyor List'!#REF!=""),0,IF(ISERROR(FIND("Slave",'Conveyor List'!G53)) =FALSE,'Conveyor List'!#REF!+'Conveyor List'!#REF!/12,0))</f>
        <v>#REF!</v>
      </c>
      <c r="E228" s="42" t="e">
        <f>IF('Conveyor List'!#REF!="",0,'Conveyor List'!#REF!)</f>
        <v>#REF!</v>
      </c>
      <c r="F22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8" s="41">
        <f>IF(Rework!W229&gt;0,IF(Rework!W229&gt;1,2,1),0)</f>
        <v>0</v>
      </c>
      <c r="I228" s="43">
        <f>IF(Rework!X229="",IF(Rework!$E229=61.5,2400,1800),Rework!X229)</f>
        <v>1800</v>
      </c>
      <c r="J228" s="41">
        <v>30</v>
      </c>
      <c r="K228" s="44">
        <f>IF(ISERROR(FIND("Slider",'Conveyor List'!G53))=FALSE,0.3,IF(ISERROR(FIND("Roller",'Conveyor List'!G53))=FALSE,0.05,0.25))</f>
        <v>0.25</v>
      </c>
      <c r="L228" s="44">
        <v>1</v>
      </c>
      <c r="M228" s="44">
        <v>0.95</v>
      </c>
      <c r="N228" s="44">
        <v>0.85</v>
      </c>
      <c r="O228" s="44">
        <f>IF(ISERROR(FIND("M",'Conveyor List'!#REF!))=TRUE,0.95,1)</f>
        <v>0.95</v>
      </c>
      <c r="P228" s="44">
        <v>1</v>
      </c>
      <c r="Q228" s="39" t="e">
        <f t="shared" si="36"/>
        <v>#REF!</v>
      </c>
      <c r="R228" s="39" t="e">
        <f t="shared" si="37"/>
        <v>#REF!</v>
      </c>
      <c r="S228" s="39" t="e">
        <f t="shared" si="38"/>
        <v>#REF!</v>
      </c>
      <c r="T228" s="39" t="e">
        <f t="shared" si="39"/>
        <v>#REF!</v>
      </c>
      <c r="U228" s="39" t="e">
        <f t="shared" si="40"/>
        <v>#REF!</v>
      </c>
      <c r="V228" s="39">
        <f t="shared" si="41"/>
        <v>0</v>
      </c>
      <c r="W228" s="39" t="e">
        <f t="shared" si="42"/>
        <v>#REF!</v>
      </c>
      <c r="X228" s="39" t="e">
        <f t="shared" si="43"/>
        <v>#REF!</v>
      </c>
      <c r="Y228" s="39" t="e">
        <f t="shared" si="44"/>
        <v>#REF!</v>
      </c>
      <c r="Z228" s="50" t="e">
        <f t="shared" si="45"/>
        <v>#REF!</v>
      </c>
      <c r="AA228" s="32" t="e">
        <f t="shared" si="46"/>
        <v>#REF!</v>
      </c>
      <c r="AB228" s="45" t="e">
        <f t="shared" si="47"/>
        <v>#REF!</v>
      </c>
      <c r="AC228" s="31"/>
    </row>
    <row r="229" spans="1:29" ht="13.5" customHeight="1">
      <c r="A229" s="47" t="e">
        <f>'Conveyor List'!#REF!</f>
        <v>#REF!</v>
      </c>
      <c r="B22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9" s="41" t="e">
        <f>IF(AND('Conveyor List'!#REF!="",'Conveyor List'!#REF!=""),0,'Conveyor List'!#REF!+'Conveyor List'!#REF!/12)</f>
        <v>#REF!</v>
      </c>
      <c r="D229" s="41" t="e">
        <f>IF(AND('Conveyor List'!#REF!="",'Conveyor List'!#REF!=""),0,IF(ISERROR(FIND("Slave",'Conveyor List'!#REF!)) =FALSE,'Conveyor List'!#REF!+'Conveyor List'!#REF!/12,0))</f>
        <v>#REF!</v>
      </c>
      <c r="E229" s="42" t="e">
        <f>IF('Conveyor List'!#REF!="",0,'Conveyor List'!#REF!)</f>
        <v>#REF!</v>
      </c>
      <c r="F22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9" s="41">
        <f>IF(Rework!W230&gt;0,IF(Rework!W230&gt;1,2,1),0)</f>
        <v>0</v>
      </c>
      <c r="I229" s="43">
        <f>IF(Rework!X230="",IF(Rework!$E230=61.5,2400,1800),Rework!X230)</f>
        <v>1800</v>
      </c>
      <c r="J229" s="41">
        <v>30</v>
      </c>
      <c r="K229" s="44">
        <f>IF(ISERROR(FIND("Slider",'Conveyor List'!#REF!))=FALSE,0.3,IF(ISERROR(FIND("Roller",'Conveyor List'!#REF!))=FALSE,0.05,0.25))</f>
        <v>0.25</v>
      </c>
      <c r="L229" s="44">
        <v>1</v>
      </c>
      <c r="M229" s="44">
        <v>0.95</v>
      </c>
      <c r="N229" s="44">
        <v>0.85</v>
      </c>
      <c r="O229" s="44">
        <f>IF(ISERROR(FIND("M",'Conveyor List'!#REF!))=TRUE,0.95,1)</f>
        <v>0.95</v>
      </c>
      <c r="P229" s="44">
        <v>1</v>
      </c>
      <c r="Q229" s="39" t="e">
        <f t="shared" si="36"/>
        <v>#REF!</v>
      </c>
      <c r="R229" s="39" t="e">
        <f t="shared" si="37"/>
        <v>#REF!</v>
      </c>
      <c r="S229" s="39" t="e">
        <f t="shared" si="38"/>
        <v>#REF!</v>
      </c>
      <c r="T229" s="39" t="e">
        <f t="shared" si="39"/>
        <v>#REF!</v>
      </c>
      <c r="U229" s="39" t="e">
        <f t="shared" si="40"/>
        <v>#REF!</v>
      </c>
      <c r="V229" s="39">
        <f t="shared" si="41"/>
        <v>0</v>
      </c>
      <c r="W229" s="39" t="e">
        <f t="shared" si="42"/>
        <v>#REF!</v>
      </c>
      <c r="X229" s="39" t="e">
        <f t="shared" si="43"/>
        <v>#REF!</v>
      </c>
      <c r="Y229" s="39" t="e">
        <f t="shared" si="44"/>
        <v>#REF!</v>
      </c>
      <c r="Z229" s="50" t="e">
        <f t="shared" si="45"/>
        <v>#REF!</v>
      </c>
      <c r="AA229" s="32" t="e">
        <f t="shared" si="46"/>
        <v>#REF!</v>
      </c>
      <c r="AB229" s="45" t="e">
        <f t="shared" si="47"/>
        <v>#REF!</v>
      </c>
      <c r="AC229" s="31"/>
    </row>
    <row r="230" spans="1:29" ht="13.5" customHeight="1">
      <c r="A230" s="47" t="str">
        <f>'Conveyor List'!C96</f>
        <v>BYA_320</v>
      </c>
      <c r="B230" s="40" t="e">
        <f>IF(AND('Conveyor List'!$H96="",'Conveyor List'!#REF!=""),0,MAX(MAX(LEFT('Conveyor List'!$H96,IF(ISERROR(FIND("/",'Conveyor List'!$H96))=TRUE,LEN('Conveyor List'!$H96),FIND("/",'Conveyor List'!$H96)-2)),TRIM(RIGHT('Conveyor List'!$H96,LEN('Conveyor List'!$H96)-IF(ISERROR(FIND("/",'Conveyor List'!$H96))=TRUE,0,FIND("/",'Conveyor List'!$H96))))),MAX(LEFT('Conveyor List'!#REF!,IF(ISERROR(FIND("/",'Conveyor List'!#REF!))=TRUE,LEN('Conveyor List'!#REF!),FIND("/",'Conveyor List'!#REF!)-2)),TRIM(RIGHT('Conveyor List'!#REF!,LEN('Conveyor List'!#REF!)-IF(ISERROR(FIND("/",'Conveyor List'!#REF!))=TRUE,0,FIND("/",'Conveyor List'!#REF!)))))))</f>
        <v>#REF!</v>
      </c>
      <c r="C230" s="41" t="e">
        <f>IF(AND('Conveyor List'!#REF!="",'Conveyor List'!#REF!=""),0,'Conveyor List'!#REF!+'Conveyor List'!#REF!/12)</f>
        <v>#REF!</v>
      </c>
      <c r="D230" s="41" t="e">
        <f>IF(AND('Conveyor List'!#REF!="",'Conveyor List'!#REF!=""),0,IF(ISERROR(FIND("Slave",'Conveyor List'!G96)) =FALSE,'Conveyor List'!#REF!+'Conveyor List'!#REF!/12,0))</f>
        <v>#REF!</v>
      </c>
      <c r="E230" s="42" t="e">
        <f>IF('Conveyor List'!#REF!="",0,'Conveyor List'!#REF!)</f>
        <v>#REF!</v>
      </c>
      <c r="F23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0" s="41">
        <f>IF(Rework!W231&gt;0,IF(Rework!W231&gt;1,2,1),0)</f>
        <v>0</v>
      </c>
      <c r="I230" s="43">
        <f>IF(Rework!X231="",IF(Rework!$E231=61.5,2400,1800),Rework!X231)</f>
        <v>1800</v>
      </c>
      <c r="J230" s="41">
        <v>30</v>
      </c>
      <c r="K230" s="44">
        <f>IF(ISERROR(FIND("Slider",'Conveyor List'!G96))=FALSE,0.3,IF(ISERROR(FIND("Roller",'Conveyor List'!G96))=FALSE,0.05,0.25))</f>
        <v>0.25</v>
      </c>
      <c r="L230" s="44">
        <v>1</v>
      </c>
      <c r="M230" s="44">
        <v>0.95</v>
      </c>
      <c r="N230" s="44">
        <v>0.85</v>
      </c>
      <c r="O230" s="44">
        <f>IF(ISERROR(FIND("M",'Conveyor List'!#REF!))=TRUE,0.95,1)</f>
        <v>0.95</v>
      </c>
      <c r="P230" s="44">
        <v>1</v>
      </c>
      <c r="Q230" s="39" t="e">
        <f t="shared" si="36"/>
        <v>#REF!</v>
      </c>
      <c r="R230" s="39" t="e">
        <f t="shared" si="37"/>
        <v>#REF!</v>
      </c>
      <c r="S230" s="39" t="e">
        <f t="shared" si="38"/>
        <v>#REF!</v>
      </c>
      <c r="T230" s="39" t="e">
        <f t="shared" si="39"/>
        <v>#REF!</v>
      </c>
      <c r="U230" s="39" t="e">
        <f t="shared" si="40"/>
        <v>#REF!</v>
      </c>
      <c r="V230" s="39">
        <f t="shared" si="41"/>
        <v>0</v>
      </c>
      <c r="W230" s="39" t="e">
        <f t="shared" si="42"/>
        <v>#REF!</v>
      </c>
      <c r="X230" s="39" t="e">
        <f t="shared" si="43"/>
        <v>#REF!</v>
      </c>
      <c r="Y230" s="39" t="e">
        <f t="shared" si="44"/>
        <v>#REF!</v>
      </c>
      <c r="Z230" s="50" t="e">
        <f t="shared" si="45"/>
        <v>#REF!</v>
      </c>
      <c r="AA230" s="32" t="e">
        <f t="shared" si="46"/>
        <v>#REF!</v>
      </c>
      <c r="AB230" s="45" t="e">
        <f t="shared" si="47"/>
        <v>#REF!</v>
      </c>
      <c r="AC230" s="31"/>
    </row>
    <row r="231" spans="1:29" ht="13.5" customHeight="1">
      <c r="A231" s="47" t="str">
        <f>'Conveyor List'!C97</f>
        <v>BYA_325</v>
      </c>
      <c r="B231" s="40" t="e">
        <f>IF(AND('Conveyor List'!$H97="",'Conveyor List'!#REF!=""),0,MAX(MAX(LEFT('Conveyor List'!$H97,IF(ISERROR(FIND("/",'Conveyor List'!$H97))=TRUE,LEN('Conveyor List'!$H97),FIND("/",'Conveyor List'!$H97)-2)),TRIM(RIGHT('Conveyor List'!$H97,LEN('Conveyor List'!$H97)-IF(ISERROR(FIND("/",'Conveyor List'!$H97))=TRUE,0,FIND("/",'Conveyor List'!$H97))))),MAX(LEFT('Conveyor List'!#REF!,IF(ISERROR(FIND("/",'Conveyor List'!#REF!))=TRUE,LEN('Conveyor List'!#REF!),FIND("/",'Conveyor List'!#REF!)-2)),TRIM(RIGHT('Conveyor List'!#REF!,LEN('Conveyor List'!#REF!)-IF(ISERROR(FIND("/",'Conveyor List'!#REF!))=TRUE,0,FIND("/",'Conveyor List'!#REF!)))))))</f>
        <v>#REF!</v>
      </c>
      <c r="C231" s="41" t="e">
        <f>IF(AND('Conveyor List'!#REF!="",'Conveyor List'!#REF!=""),0,'Conveyor List'!#REF!+'Conveyor List'!#REF!/12)</f>
        <v>#REF!</v>
      </c>
      <c r="D231" s="41" t="e">
        <f>IF(AND('Conveyor List'!#REF!="",'Conveyor List'!#REF!=""),0,IF(ISERROR(FIND("Slave",'Conveyor List'!G97)) =FALSE,'Conveyor List'!#REF!+'Conveyor List'!#REF!/12,0))</f>
        <v>#REF!</v>
      </c>
      <c r="E231" s="42" t="e">
        <f>IF('Conveyor List'!#REF!="",0,'Conveyor List'!#REF!)</f>
        <v>#REF!</v>
      </c>
      <c r="F23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1" s="41">
        <f>IF(Rework!W232&gt;0,IF(Rework!W232&gt;1,2,1),0)</f>
        <v>0</v>
      </c>
      <c r="I231" s="43">
        <f>IF(Rework!X232="",IF(Rework!$E232=61.5,2400,1800),Rework!X232)</f>
        <v>1800</v>
      </c>
      <c r="J231" s="41">
        <v>30</v>
      </c>
      <c r="K231" s="44">
        <f>IF(ISERROR(FIND("Slider",'Conveyor List'!G97))=FALSE,0.3,IF(ISERROR(FIND("Roller",'Conveyor List'!G97))=FALSE,0.05,0.25))</f>
        <v>0.25</v>
      </c>
      <c r="L231" s="44">
        <v>1</v>
      </c>
      <c r="M231" s="44">
        <v>0.95</v>
      </c>
      <c r="N231" s="44">
        <v>0.85</v>
      </c>
      <c r="O231" s="44">
        <f>IF(ISERROR(FIND("M",'Conveyor List'!#REF!))=TRUE,0.95,1)</f>
        <v>0.95</v>
      </c>
      <c r="P231" s="44">
        <v>1</v>
      </c>
      <c r="Q231" s="39" t="e">
        <f t="shared" si="36"/>
        <v>#REF!</v>
      </c>
      <c r="R231" s="39" t="e">
        <f t="shared" si="37"/>
        <v>#REF!</v>
      </c>
      <c r="S231" s="39" t="e">
        <f t="shared" si="38"/>
        <v>#REF!</v>
      </c>
      <c r="T231" s="39" t="e">
        <f t="shared" si="39"/>
        <v>#REF!</v>
      </c>
      <c r="U231" s="39" t="e">
        <f t="shared" si="40"/>
        <v>#REF!</v>
      </c>
      <c r="V231" s="39">
        <f t="shared" si="41"/>
        <v>0</v>
      </c>
      <c r="W231" s="39" t="e">
        <f t="shared" si="42"/>
        <v>#REF!</v>
      </c>
      <c r="X231" s="39" t="e">
        <f t="shared" si="43"/>
        <v>#REF!</v>
      </c>
      <c r="Y231" s="39" t="e">
        <f t="shared" si="44"/>
        <v>#REF!</v>
      </c>
      <c r="Z231" s="50" t="e">
        <f t="shared" si="45"/>
        <v>#REF!</v>
      </c>
      <c r="AA231" s="32" t="e">
        <f t="shared" si="46"/>
        <v>#REF!</v>
      </c>
      <c r="AB231" s="45" t="e">
        <f t="shared" si="47"/>
        <v>#REF!</v>
      </c>
      <c r="AC231" s="31"/>
    </row>
    <row r="232" spans="1:29" ht="13.5" customHeight="1">
      <c r="A232" s="47" t="e">
        <f>'Conveyor List'!#REF!</f>
        <v>#REF!</v>
      </c>
      <c r="B23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2" s="41" t="e">
        <f>IF(AND('Conveyor List'!#REF!="",'Conveyor List'!#REF!=""),0,'Conveyor List'!#REF!+'Conveyor List'!#REF!/12)</f>
        <v>#REF!</v>
      </c>
      <c r="D232" s="41" t="e">
        <f>IF(AND('Conveyor List'!#REF!="",'Conveyor List'!#REF!=""),0,IF(ISERROR(FIND("Slave",'Conveyor List'!#REF!)) =FALSE,'Conveyor List'!#REF!+'Conveyor List'!#REF!/12,0))</f>
        <v>#REF!</v>
      </c>
      <c r="E232" s="42" t="e">
        <f>IF('Conveyor List'!#REF!="",0,'Conveyor List'!#REF!)</f>
        <v>#REF!</v>
      </c>
      <c r="F23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2" s="41">
        <f>IF(Rework!W233&gt;0,IF(Rework!W233&gt;1,2,1),0)</f>
        <v>0</v>
      </c>
      <c r="I232" s="43">
        <f>IF(Rework!X233="",IF(Rework!$E233=61.5,2400,1800),Rework!X233)</f>
        <v>1800</v>
      </c>
      <c r="J232" s="41">
        <v>30</v>
      </c>
      <c r="K232" s="44">
        <f>IF(ISERROR(FIND("Slider",'Conveyor List'!#REF!))=FALSE,0.3,IF(ISERROR(FIND("Roller",'Conveyor List'!#REF!))=FALSE,0.05,0.25))</f>
        <v>0.25</v>
      </c>
      <c r="L232" s="44">
        <v>1</v>
      </c>
      <c r="M232" s="44">
        <v>0.95</v>
      </c>
      <c r="N232" s="44">
        <v>0.85</v>
      </c>
      <c r="O232" s="44">
        <f>IF(ISERROR(FIND("M",'Conveyor List'!#REF!))=TRUE,0.95,1)</f>
        <v>0.95</v>
      </c>
      <c r="P232" s="44">
        <v>1</v>
      </c>
      <c r="Q232" s="39" t="e">
        <f t="shared" si="36"/>
        <v>#REF!</v>
      </c>
      <c r="R232" s="39" t="e">
        <f t="shared" si="37"/>
        <v>#REF!</v>
      </c>
      <c r="S232" s="39" t="e">
        <f t="shared" si="38"/>
        <v>#REF!</v>
      </c>
      <c r="T232" s="39" t="e">
        <f t="shared" si="39"/>
        <v>#REF!</v>
      </c>
      <c r="U232" s="39" t="e">
        <f t="shared" si="40"/>
        <v>#REF!</v>
      </c>
      <c r="V232" s="39">
        <f t="shared" si="41"/>
        <v>0</v>
      </c>
      <c r="W232" s="39" t="e">
        <f t="shared" si="42"/>
        <v>#REF!</v>
      </c>
      <c r="X232" s="39" t="e">
        <f t="shared" si="43"/>
        <v>#REF!</v>
      </c>
      <c r="Y232" s="39" t="e">
        <f t="shared" si="44"/>
        <v>#REF!</v>
      </c>
      <c r="Z232" s="50" t="e">
        <f t="shared" si="45"/>
        <v>#REF!</v>
      </c>
      <c r="AA232" s="32" t="e">
        <f t="shared" si="46"/>
        <v>#REF!</v>
      </c>
      <c r="AB232" s="45" t="e">
        <f t="shared" si="47"/>
        <v>#REF!</v>
      </c>
      <c r="AC232" s="31"/>
    </row>
    <row r="233" spans="1:29" ht="13.5" customHeight="1">
      <c r="A233" s="47" t="e">
        <f>'Conveyor List'!#REF!</f>
        <v>#REF!</v>
      </c>
      <c r="B23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3" s="41" t="e">
        <f>IF(AND('Conveyor List'!#REF!="",'Conveyor List'!#REF!=""),0,'Conveyor List'!#REF!+'Conveyor List'!#REF!/12)</f>
        <v>#REF!</v>
      </c>
      <c r="D233" s="41" t="e">
        <f>IF(AND('Conveyor List'!#REF!="",'Conveyor List'!#REF!=""),0,IF(ISERROR(FIND("Slave",'Conveyor List'!#REF!)) =FALSE,'Conveyor List'!#REF!+'Conveyor List'!#REF!/12,0))</f>
        <v>#REF!</v>
      </c>
      <c r="E233" s="42" t="e">
        <f>IF('Conveyor List'!#REF!="",0,'Conveyor List'!#REF!)</f>
        <v>#REF!</v>
      </c>
      <c r="F23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3" s="41">
        <f>IF(Rework!W234&gt;0,IF(Rework!W234&gt;1,2,1),0)</f>
        <v>0</v>
      </c>
      <c r="I233" s="43">
        <f>IF(Rework!X234="",IF(Rework!$E234=61.5,2400,1800),Rework!X234)</f>
        <v>1800</v>
      </c>
      <c r="J233" s="41">
        <v>30</v>
      </c>
      <c r="K233" s="44">
        <f>IF(ISERROR(FIND("Slider",'Conveyor List'!#REF!))=FALSE,0.3,IF(ISERROR(FIND("Roller",'Conveyor List'!#REF!))=FALSE,0.05,0.25))</f>
        <v>0.25</v>
      </c>
      <c r="L233" s="44">
        <v>1</v>
      </c>
      <c r="M233" s="44">
        <v>0.95</v>
      </c>
      <c r="N233" s="44">
        <v>0.85</v>
      </c>
      <c r="O233" s="44">
        <f>IF(ISERROR(FIND("M",'Conveyor List'!#REF!))=TRUE,0.95,1)</f>
        <v>0.95</v>
      </c>
      <c r="P233" s="44">
        <v>1</v>
      </c>
      <c r="Q233" s="39" t="e">
        <f t="shared" si="36"/>
        <v>#REF!</v>
      </c>
      <c r="R233" s="39" t="e">
        <f t="shared" si="37"/>
        <v>#REF!</v>
      </c>
      <c r="S233" s="39" t="e">
        <f t="shared" si="38"/>
        <v>#REF!</v>
      </c>
      <c r="T233" s="39" t="e">
        <f t="shared" si="39"/>
        <v>#REF!</v>
      </c>
      <c r="U233" s="39" t="e">
        <f t="shared" si="40"/>
        <v>#REF!</v>
      </c>
      <c r="V233" s="39">
        <f t="shared" si="41"/>
        <v>0</v>
      </c>
      <c r="W233" s="39" t="e">
        <f t="shared" si="42"/>
        <v>#REF!</v>
      </c>
      <c r="X233" s="39" t="e">
        <f t="shared" si="43"/>
        <v>#REF!</v>
      </c>
      <c r="Y233" s="39" t="e">
        <f t="shared" si="44"/>
        <v>#REF!</v>
      </c>
      <c r="Z233" s="50" t="e">
        <f t="shared" si="45"/>
        <v>#REF!</v>
      </c>
      <c r="AA233" s="32" t="e">
        <f t="shared" si="46"/>
        <v>#REF!</v>
      </c>
      <c r="AB233" s="45" t="e">
        <f t="shared" si="47"/>
        <v>#REF!</v>
      </c>
      <c r="AC233" s="31"/>
    </row>
    <row r="234" spans="1:29" ht="13.5" customHeight="1">
      <c r="A234" s="47" t="e">
        <f>'Conveyor List'!#REF!</f>
        <v>#REF!</v>
      </c>
      <c r="B23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4" s="41" t="e">
        <f>IF(AND('Conveyor List'!#REF!="",'Conveyor List'!#REF!=""),0,'Conveyor List'!#REF!+'Conveyor List'!#REF!/12)</f>
        <v>#REF!</v>
      </c>
      <c r="D234" s="41" t="e">
        <f>IF(AND('Conveyor List'!#REF!="",'Conveyor List'!#REF!=""),0,IF(ISERROR(FIND("Slave",'Conveyor List'!#REF!)) =FALSE,'Conveyor List'!#REF!+'Conveyor List'!#REF!/12,0))</f>
        <v>#REF!</v>
      </c>
      <c r="E234" s="42" t="e">
        <f>IF('Conveyor List'!#REF!="",0,'Conveyor List'!#REF!)</f>
        <v>#REF!</v>
      </c>
      <c r="F23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4" s="41">
        <f>IF(Rework!W235&gt;0,IF(Rework!W235&gt;1,2,1),0)</f>
        <v>0</v>
      </c>
      <c r="I234" s="43">
        <f>IF(Rework!X235="",IF(Rework!$E235=61.5,2400,1800),Rework!X235)</f>
        <v>1800</v>
      </c>
      <c r="J234" s="41">
        <v>30</v>
      </c>
      <c r="K234" s="44">
        <f>IF(ISERROR(FIND("Slider",'Conveyor List'!#REF!))=FALSE,0.3,IF(ISERROR(FIND("Roller",'Conveyor List'!#REF!))=FALSE,0.05,0.25))</f>
        <v>0.25</v>
      </c>
      <c r="L234" s="44">
        <v>1</v>
      </c>
      <c r="M234" s="44">
        <v>0.95</v>
      </c>
      <c r="N234" s="44">
        <v>0.85</v>
      </c>
      <c r="O234" s="44">
        <f>IF(ISERROR(FIND("M",'Conveyor List'!#REF!))=TRUE,0.95,1)</f>
        <v>0.95</v>
      </c>
      <c r="P234" s="44">
        <v>1</v>
      </c>
      <c r="Q234" s="39" t="e">
        <f t="shared" si="36"/>
        <v>#REF!</v>
      </c>
      <c r="R234" s="39" t="e">
        <f t="shared" si="37"/>
        <v>#REF!</v>
      </c>
      <c r="S234" s="39" t="e">
        <f t="shared" si="38"/>
        <v>#REF!</v>
      </c>
      <c r="T234" s="39" t="e">
        <f t="shared" si="39"/>
        <v>#REF!</v>
      </c>
      <c r="U234" s="39" t="e">
        <f t="shared" si="40"/>
        <v>#REF!</v>
      </c>
      <c r="V234" s="39">
        <f t="shared" si="41"/>
        <v>0</v>
      </c>
      <c r="W234" s="39" t="e">
        <f t="shared" si="42"/>
        <v>#REF!</v>
      </c>
      <c r="X234" s="39" t="e">
        <f t="shared" si="43"/>
        <v>#REF!</v>
      </c>
      <c r="Y234" s="39" t="e">
        <f t="shared" si="44"/>
        <v>#REF!</v>
      </c>
      <c r="Z234" s="50" t="e">
        <f t="shared" si="45"/>
        <v>#REF!</v>
      </c>
      <c r="AA234" s="32" t="e">
        <f t="shared" si="46"/>
        <v>#REF!</v>
      </c>
      <c r="AB234" s="45" t="e">
        <f t="shared" si="47"/>
        <v>#REF!</v>
      </c>
      <c r="AC234" s="31"/>
    </row>
    <row r="235" spans="1:29" ht="13.5" customHeight="1">
      <c r="A235" s="47" t="e">
        <f>'Conveyor List'!#REF!</f>
        <v>#REF!</v>
      </c>
      <c r="B23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5" s="41" t="e">
        <f>IF(AND('Conveyor List'!#REF!="",'Conveyor List'!#REF!=""),0,'Conveyor List'!#REF!+'Conveyor List'!#REF!/12)</f>
        <v>#REF!</v>
      </c>
      <c r="D235" s="41" t="e">
        <f>IF(AND('Conveyor List'!#REF!="",'Conveyor List'!#REF!=""),0,IF(ISERROR(FIND("Slave",'Conveyor List'!#REF!)) =FALSE,'Conveyor List'!#REF!+'Conveyor List'!#REF!/12,0))</f>
        <v>#REF!</v>
      </c>
      <c r="E235" s="42" t="e">
        <f>IF('Conveyor List'!#REF!="",0,'Conveyor List'!#REF!)</f>
        <v>#REF!</v>
      </c>
      <c r="F23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5" s="41">
        <f>IF(Rework!W236&gt;0,IF(Rework!W236&gt;1,2,1),0)</f>
        <v>0</v>
      </c>
      <c r="I235" s="43">
        <f>IF(Rework!X236="",IF(Rework!$E236=61.5,2400,1800),Rework!X236)</f>
        <v>1800</v>
      </c>
      <c r="J235" s="41">
        <v>30</v>
      </c>
      <c r="K235" s="44">
        <f>IF(ISERROR(FIND("Slider",'Conveyor List'!#REF!))=FALSE,0.3,IF(ISERROR(FIND("Roller",'Conveyor List'!#REF!))=FALSE,0.05,0.25))</f>
        <v>0.25</v>
      </c>
      <c r="L235" s="44">
        <v>1</v>
      </c>
      <c r="M235" s="44">
        <v>0.95</v>
      </c>
      <c r="N235" s="44">
        <v>0.85</v>
      </c>
      <c r="O235" s="44">
        <f>IF(ISERROR(FIND("M",'Conveyor List'!#REF!))=TRUE,0.95,1)</f>
        <v>0.95</v>
      </c>
      <c r="P235" s="44">
        <v>1</v>
      </c>
      <c r="Q235" s="39" t="e">
        <f t="shared" si="36"/>
        <v>#REF!</v>
      </c>
      <c r="R235" s="39" t="e">
        <f t="shared" si="37"/>
        <v>#REF!</v>
      </c>
      <c r="S235" s="39" t="e">
        <f t="shared" si="38"/>
        <v>#REF!</v>
      </c>
      <c r="T235" s="39" t="e">
        <f t="shared" si="39"/>
        <v>#REF!</v>
      </c>
      <c r="U235" s="39" t="e">
        <f t="shared" si="40"/>
        <v>#REF!</v>
      </c>
      <c r="V235" s="39">
        <f t="shared" si="41"/>
        <v>0</v>
      </c>
      <c r="W235" s="39" t="e">
        <f t="shared" si="42"/>
        <v>#REF!</v>
      </c>
      <c r="X235" s="39" t="e">
        <f t="shared" si="43"/>
        <v>#REF!</v>
      </c>
      <c r="Y235" s="39" t="e">
        <f t="shared" si="44"/>
        <v>#REF!</v>
      </c>
      <c r="Z235" s="50" t="e">
        <f t="shared" si="45"/>
        <v>#REF!</v>
      </c>
      <c r="AA235" s="32" t="e">
        <f t="shared" si="46"/>
        <v>#REF!</v>
      </c>
      <c r="AB235" s="45" t="e">
        <f t="shared" si="47"/>
        <v>#REF!</v>
      </c>
      <c r="AC235" s="31"/>
    </row>
    <row r="236" spans="1:29" ht="13.5" customHeight="1">
      <c r="A236" s="47" t="str">
        <f>'Conveyor List'!C115</f>
        <v>BYB_165</v>
      </c>
      <c r="B236" s="40" t="e">
        <f>IF(AND('Conveyor List'!$H115="",'Conveyor List'!#REF!=""),0,MAX(MAX(LEFT('Conveyor List'!$H115,IF(ISERROR(FIND("/",'Conveyor List'!$H115))=TRUE,LEN('Conveyor List'!$H115),FIND("/",'Conveyor List'!$H115)-2)),TRIM(RIGHT('Conveyor List'!$H115,LEN('Conveyor List'!$H115)-IF(ISERROR(FIND("/",'Conveyor List'!$H115))=TRUE,0,FIND("/",'Conveyor List'!$H115))))),MAX(LEFT('Conveyor List'!#REF!,IF(ISERROR(FIND("/",'Conveyor List'!#REF!))=TRUE,LEN('Conveyor List'!#REF!),FIND("/",'Conveyor List'!#REF!)-2)),TRIM(RIGHT('Conveyor List'!#REF!,LEN('Conveyor List'!#REF!)-IF(ISERROR(FIND("/",'Conveyor List'!#REF!))=TRUE,0,FIND("/",'Conveyor List'!#REF!)))))))</f>
        <v>#REF!</v>
      </c>
      <c r="C236" s="41" t="e">
        <f>IF(AND('Conveyor List'!#REF!="",'Conveyor List'!#REF!=""),0,'Conveyor List'!#REF!+'Conveyor List'!#REF!/12)</f>
        <v>#REF!</v>
      </c>
      <c r="D236" s="41" t="e">
        <f>IF(AND('Conveyor List'!#REF!="",'Conveyor List'!#REF!=""),0,IF(ISERROR(FIND("Slave",'Conveyor List'!G115)) =FALSE,'Conveyor List'!#REF!+'Conveyor List'!#REF!/12,0))</f>
        <v>#REF!</v>
      </c>
      <c r="E236" s="42" t="e">
        <f>IF('Conveyor List'!#REF!="",0,'Conveyor List'!#REF!)</f>
        <v>#REF!</v>
      </c>
      <c r="F23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6" s="41">
        <f>IF(Rework!W237&gt;0,IF(Rework!W237&gt;1,2,1),0)</f>
        <v>0</v>
      </c>
      <c r="I236" s="43">
        <f>IF(Rework!X237="",IF(Rework!$E237=61.5,2400,1800),Rework!X237)</f>
        <v>1800</v>
      </c>
      <c r="J236" s="41">
        <v>30</v>
      </c>
      <c r="K236" s="44">
        <f>IF(ISERROR(FIND("Slider",'Conveyor List'!G115))=FALSE,0.3,IF(ISERROR(FIND("Roller",'Conveyor List'!G115))=FALSE,0.05,0.25))</f>
        <v>0.25</v>
      </c>
      <c r="L236" s="44">
        <v>1</v>
      </c>
      <c r="M236" s="44">
        <v>0.95</v>
      </c>
      <c r="N236" s="44">
        <v>0.85</v>
      </c>
      <c r="O236" s="44">
        <f>IF(ISERROR(FIND("M",'Conveyor List'!#REF!))=TRUE,0.95,1)</f>
        <v>0.95</v>
      </c>
      <c r="P236" s="44">
        <v>1</v>
      </c>
      <c r="Q236" s="39" t="e">
        <f t="shared" si="36"/>
        <v>#REF!</v>
      </c>
      <c r="R236" s="39" t="e">
        <f t="shared" si="37"/>
        <v>#REF!</v>
      </c>
      <c r="S236" s="39" t="e">
        <f t="shared" si="38"/>
        <v>#REF!</v>
      </c>
      <c r="T236" s="39" t="e">
        <f t="shared" si="39"/>
        <v>#REF!</v>
      </c>
      <c r="U236" s="39" t="e">
        <f t="shared" si="40"/>
        <v>#REF!</v>
      </c>
      <c r="V236" s="39">
        <f t="shared" si="41"/>
        <v>0</v>
      </c>
      <c r="W236" s="39" t="e">
        <f t="shared" si="42"/>
        <v>#REF!</v>
      </c>
      <c r="X236" s="39" t="e">
        <f t="shared" si="43"/>
        <v>#REF!</v>
      </c>
      <c r="Y236" s="39" t="e">
        <f t="shared" si="44"/>
        <v>#REF!</v>
      </c>
      <c r="Z236" s="50" t="e">
        <f t="shared" si="45"/>
        <v>#REF!</v>
      </c>
      <c r="AA236" s="32" t="e">
        <f t="shared" si="46"/>
        <v>#REF!</v>
      </c>
      <c r="AB236" s="45" t="e">
        <f t="shared" si="47"/>
        <v>#REF!</v>
      </c>
      <c r="AC236" s="31"/>
    </row>
    <row r="237" spans="1:29" ht="13.5" customHeight="1">
      <c r="A237" s="47" t="e">
        <f>'Conveyor List'!#REF!</f>
        <v>#REF!</v>
      </c>
      <c r="B23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7" s="41" t="e">
        <f>IF(AND('Conveyor List'!#REF!="",'Conveyor List'!#REF!=""),0,'Conveyor List'!#REF!+'Conveyor List'!#REF!/12)</f>
        <v>#REF!</v>
      </c>
      <c r="D237" s="41" t="e">
        <f>IF(AND('Conveyor List'!#REF!="",'Conveyor List'!#REF!=""),0,IF(ISERROR(FIND("Slave",'Conveyor List'!#REF!)) =FALSE,'Conveyor List'!#REF!+'Conveyor List'!#REF!/12,0))</f>
        <v>#REF!</v>
      </c>
      <c r="E237" s="42" t="e">
        <f>IF('Conveyor List'!#REF!="",0,'Conveyor List'!#REF!)</f>
        <v>#REF!</v>
      </c>
      <c r="F23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7" s="41">
        <f>IF(Rework!W238&gt;0,IF(Rework!W238&gt;1,2,1),0)</f>
        <v>0</v>
      </c>
      <c r="I237" s="43">
        <f>IF(Rework!X238="",IF(Rework!$E238=61.5,2400,1800),Rework!X238)</f>
        <v>1800</v>
      </c>
      <c r="J237" s="41">
        <v>30</v>
      </c>
      <c r="K237" s="44">
        <f>IF(ISERROR(FIND("Slider",'Conveyor List'!#REF!))=FALSE,0.3,IF(ISERROR(FIND("Roller",'Conveyor List'!#REF!))=FALSE,0.05,0.25))</f>
        <v>0.25</v>
      </c>
      <c r="L237" s="44">
        <v>1</v>
      </c>
      <c r="M237" s="44">
        <v>0.95</v>
      </c>
      <c r="N237" s="44">
        <v>0.85</v>
      </c>
      <c r="O237" s="44">
        <f>IF(ISERROR(FIND("M",'Conveyor List'!#REF!))=TRUE,0.95,1)</f>
        <v>0.95</v>
      </c>
      <c r="P237" s="44">
        <v>1</v>
      </c>
      <c r="Q237" s="39" t="e">
        <f t="shared" si="36"/>
        <v>#REF!</v>
      </c>
      <c r="R237" s="39" t="e">
        <f t="shared" si="37"/>
        <v>#REF!</v>
      </c>
      <c r="S237" s="39" t="e">
        <f t="shared" si="38"/>
        <v>#REF!</v>
      </c>
      <c r="T237" s="39" t="e">
        <f t="shared" si="39"/>
        <v>#REF!</v>
      </c>
      <c r="U237" s="39" t="e">
        <f t="shared" si="40"/>
        <v>#REF!</v>
      </c>
      <c r="V237" s="39">
        <f t="shared" si="41"/>
        <v>0</v>
      </c>
      <c r="W237" s="39" t="e">
        <f t="shared" si="42"/>
        <v>#REF!</v>
      </c>
      <c r="X237" s="39" t="e">
        <f t="shared" si="43"/>
        <v>#REF!</v>
      </c>
      <c r="Y237" s="39" t="e">
        <f t="shared" si="44"/>
        <v>#REF!</v>
      </c>
      <c r="Z237" s="50" t="e">
        <f t="shared" si="45"/>
        <v>#REF!</v>
      </c>
      <c r="AA237" s="32" t="e">
        <f t="shared" si="46"/>
        <v>#REF!</v>
      </c>
      <c r="AB237" s="45" t="e">
        <f t="shared" si="47"/>
        <v>#REF!</v>
      </c>
      <c r="AC237" s="31"/>
    </row>
    <row r="238" spans="1:29" ht="13.5" customHeight="1">
      <c r="A238" s="47" t="e">
        <f>'Conveyor List'!#REF!</f>
        <v>#REF!</v>
      </c>
      <c r="B23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8" s="41" t="e">
        <f>IF(AND('Conveyor List'!#REF!="",'Conveyor List'!#REF!=""),0,'Conveyor List'!#REF!+'Conveyor List'!#REF!/12)</f>
        <v>#REF!</v>
      </c>
      <c r="D238" s="41" t="e">
        <f>IF(AND('Conveyor List'!#REF!="",'Conveyor List'!#REF!=""),0,IF(ISERROR(FIND("Slave",'Conveyor List'!#REF!)) =FALSE,'Conveyor List'!#REF!+'Conveyor List'!#REF!/12,0))</f>
        <v>#REF!</v>
      </c>
      <c r="E238" s="42" t="e">
        <f>IF('Conveyor List'!#REF!="",0,'Conveyor List'!#REF!)</f>
        <v>#REF!</v>
      </c>
      <c r="F23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8" s="41">
        <f>IF(Rework!W239&gt;0,IF(Rework!W239&gt;1,2,1),0)</f>
        <v>0</v>
      </c>
      <c r="I238" s="43">
        <f>IF(Rework!X239="",IF(Rework!$E239=61.5,2400,1800),Rework!X239)</f>
        <v>1800</v>
      </c>
      <c r="J238" s="41">
        <v>30</v>
      </c>
      <c r="K238" s="44">
        <f>IF(ISERROR(FIND("Slider",'Conveyor List'!#REF!))=FALSE,0.3,IF(ISERROR(FIND("Roller",'Conveyor List'!#REF!))=FALSE,0.05,0.25))</f>
        <v>0.25</v>
      </c>
      <c r="L238" s="44">
        <v>1</v>
      </c>
      <c r="M238" s="44">
        <v>0.95</v>
      </c>
      <c r="N238" s="44">
        <v>0.85</v>
      </c>
      <c r="O238" s="44">
        <f>IF(ISERROR(FIND("M",'Conveyor List'!#REF!))=TRUE,0.95,1)</f>
        <v>0.95</v>
      </c>
      <c r="P238" s="44">
        <v>1</v>
      </c>
      <c r="Q238" s="39" t="e">
        <f t="shared" si="36"/>
        <v>#REF!</v>
      </c>
      <c r="R238" s="39" t="e">
        <f t="shared" si="37"/>
        <v>#REF!</v>
      </c>
      <c r="S238" s="39" t="e">
        <f t="shared" si="38"/>
        <v>#REF!</v>
      </c>
      <c r="T238" s="39" t="e">
        <f t="shared" si="39"/>
        <v>#REF!</v>
      </c>
      <c r="U238" s="39" t="e">
        <f t="shared" si="40"/>
        <v>#REF!</v>
      </c>
      <c r="V238" s="39">
        <f t="shared" si="41"/>
        <v>0</v>
      </c>
      <c r="W238" s="39" t="e">
        <f t="shared" si="42"/>
        <v>#REF!</v>
      </c>
      <c r="X238" s="39" t="e">
        <f t="shared" si="43"/>
        <v>#REF!</v>
      </c>
      <c r="Y238" s="39" t="e">
        <f t="shared" si="44"/>
        <v>#REF!</v>
      </c>
      <c r="Z238" s="50" t="e">
        <f t="shared" si="45"/>
        <v>#REF!</v>
      </c>
      <c r="AA238" s="32" t="e">
        <f t="shared" si="46"/>
        <v>#REF!</v>
      </c>
      <c r="AB238" s="45" t="e">
        <f t="shared" si="47"/>
        <v>#REF!</v>
      </c>
      <c r="AC238" s="31"/>
    </row>
    <row r="239" spans="1:29" ht="13.5" customHeight="1">
      <c r="A239" s="47" t="e">
        <f>'Conveyor List'!#REF!</f>
        <v>#REF!</v>
      </c>
      <c r="B23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9" s="41" t="e">
        <f>IF(AND('Conveyor List'!#REF!="",'Conveyor List'!#REF!=""),0,'Conveyor List'!#REF!+'Conveyor List'!#REF!/12)</f>
        <v>#REF!</v>
      </c>
      <c r="D239" s="41" t="e">
        <f>IF(AND('Conveyor List'!#REF!="",'Conveyor List'!#REF!=""),0,IF(ISERROR(FIND("Slave",'Conveyor List'!#REF!)) =FALSE,'Conveyor List'!#REF!+'Conveyor List'!#REF!/12,0))</f>
        <v>#REF!</v>
      </c>
      <c r="E239" s="42" t="e">
        <f>IF('Conveyor List'!#REF!="",0,'Conveyor List'!#REF!)</f>
        <v>#REF!</v>
      </c>
      <c r="F23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9" s="41">
        <f>IF(Rework!W240&gt;0,IF(Rework!W240&gt;1,2,1),0)</f>
        <v>0</v>
      </c>
      <c r="I239" s="43">
        <f>IF(Rework!X240="",IF(Rework!$E240=61.5,2400,1800),Rework!X240)</f>
        <v>1800</v>
      </c>
      <c r="J239" s="41">
        <v>30</v>
      </c>
      <c r="K239" s="44">
        <f>IF(ISERROR(FIND("Slider",'Conveyor List'!#REF!))=FALSE,0.3,IF(ISERROR(FIND("Roller",'Conveyor List'!#REF!))=FALSE,0.05,0.25))</f>
        <v>0.25</v>
      </c>
      <c r="L239" s="44">
        <v>1</v>
      </c>
      <c r="M239" s="44">
        <v>0.95</v>
      </c>
      <c r="N239" s="44">
        <v>0.85</v>
      </c>
      <c r="O239" s="44">
        <f>IF(ISERROR(FIND("M",'Conveyor List'!#REF!))=TRUE,0.95,1)</f>
        <v>0.95</v>
      </c>
      <c r="P239" s="44">
        <v>1</v>
      </c>
      <c r="Q239" s="39" t="e">
        <f t="shared" si="36"/>
        <v>#REF!</v>
      </c>
      <c r="R239" s="39" t="e">
        <f t="shared" si="37"/>
        <v>#REF!</v>
      </c>
      <c r="S239" s="39" t="e">
        <f t="shared" si="38"/>
        <v>#REF!</v>
      </c>
      <c r="T239" s="39" t="e">
        <f t="shared" si="39"/>
        <v>#REF!</v>
      </c>
      <c r="U239" s="39" t="e">
        <f t="shared" si="40"/>
        <v>#REF!</v>
      </c>
      <c r="V239" s="39">
        <f t="shared" si="41"/>
        <v>0</v>
      </c>
      <c r="W239" s="39" t="e">
        <f t="shared" si="42"/>
        <v>#REF!</v>
      </c>
      <c r="X239" s="39" t="e">
        <f t="shared" si="43"/>
        <v>#REF!</v>
      </c>
      <c r="Y239" s="39" t="e">
        <f t="shared" si="44"/>
        <v>#REF!</v>
      </c>
      <c r="Z239" s="50" t="e">
        <f t="shared" si="45"/>
        <v>#REF!</v>
      </c>
      <c r="AA239" s="32" t="e">
        <f t="shared" si="46"/>
        <v>#REF!</v>
      </c>
      <c r="AB239" s="45" t="e">
        <f t="shared" si="47"/>
        <v>#REF!</v>
      </c>
      <c r="AC239" s="31"/>
    </row>
    <row r="240" spans="1:29" ht="13.5" customHeight="1">
      <c r="A240" s="47" t="e">
        <f>'Conveyor List'!#REF!</f>
        <v>#REF!</v>
      </c>
      <c r="B24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0" s="41" t="e">
        <f>IF(AND('Conveyor List'!#REF!="",'Conveyor List'!#REF!=""),0,'Conveyor List'!#REF!+'Conveyor List'!#REF!/12)</f>
        <v>#REF!</v>
      </c>
      <c r="D240" s="41" t="e">
        <f>IF(AND('Conveyor List'!#REF!="",'Conveyor List'!#REF!=""),0,IF(ISERROR(FIND("Slave",'Conveyor List'!#REF!)) =FALSE,'Conveyor List'!#REF!+'Conveyor List'!#REF!/12,0))</f>
        <v>#REF!</v>
      </c>
      <c r="E240" s="42" t="e">
        <f>IF('Conveyor List'!#REF!="",0,'Conveyor List'!#REF!)</f>
        <v>#REF!</v>
      </c>
      <c r="F24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0" s="41">
        <f>IF(Rework!W241&gt;0,IF(Rework!W241&gt;1,2,1),0)</f>
        <v>0</v>
      </c>
      <c r="I240" s="43">
        <f>IF(Rework!X241="",IF(Rework!$E241=61.5,2400,1800),Rework!X241)</f>
        <v>1800</v>
      </c>
      <c r="J240" s="41">
        <v>30</v>
      </c>
      <c r="K240" s="44">
        <f>IF(ISERROR(FIND("Slider",'Conveyor List'!#REF!))=FALSE,0.3,IF(ISERROR(FIND("Roller",'Conveyor List'!#REF!))=FALSE,0.05,0.25))</f>
        <v>0.25</v>
      </c>
      <c r="L240" s="44">
        <v>1</v>
      </c>
      <c r="M240" s="44">
        <v>0.95</v>
      </c>
      <c r="N240" s="44">
        <v>0.85</v>
      </c>
      <c r="O240" s="44">
        <f>IF(ISERROR(FIND("M",'Conveyor List'!#REF!))=TRUE,0.95,1)</f>
        <v>0.95</v>
      </c>
      <c r="P240" s="44">
        <v>1</v>
      </c>
      <c r="Q240" s="39" t="e">
        <f t="shared" si="36"/>
        <v>#REF!</v>
      </c>
      <c r="R240" s="39" t="e">
        <f t="shared" si="37"/>
        <v>#REF!</v>
      </c>
      <c r="S240" s="39" t="e">
        <f t="shared" si="38"/>
        <v>#REF!</v>
      </c>
      <c r="T240" s="39" t="e">
        <f t="shared" si="39"/>
        <v>#REF!</v>
      </c>
      <c r="U240" s="39" t="e">
        <f t="shared" si="40"/>
        <v>#REF!</v>
      </c>
      <c r="V240" s="39">
        <f t="shared" si="41"/>
        <v>0</v>
      </c>
      <c r="W240" s="39" t="e">
        <f t="shared" si="42"/>
        <v>#REF!</v>
      </c>
      <c r="X240" s="39" t="e">
        <f t="shared" si="43"/>
        <v>#REF!</v>
      </c>
      <c r="Y240" s="39" t="e">
        <f t="shared" si="44"/>
        <v>#REF!</v>
      </c>
      <c r="Z240" s="50" t="e">
        <f t="shared" si="45"/>
        <v>#REF!</v>
      </c>
      <c r="AA240" s="32" t="e">
        <f t="shared" si="46"/>
        <v>#REF!</v>
      </c>
      <c r="AB240" s="45" t="e">
        <f t="shared" si="47"/>
        <v>#REF!</v>
      </c>
      <c r="AC240" s="31"/>
    </row>
    <row r="241" spans="1:29" ht="13.5" customHeight="1">
      <c r="A241" s="47" t="str">
        <f>'Conveyor List'!C124</f>
        <v>BYB_245</v>
      </c>
      <c r="B241" s="40" t="e">
        <f>IF(AND('Conveyor List'!$H124="",'Conveyor List'!#REF!=""),0,MAX(MAX(LEFT('Conveyor List'!$H124,IF(ISERROR(FIND("/",'Conveyor List'!$H124))=TRUE,LEN('Conveyor List'!$H124),FIND("/",'Conveyor List'!$H124)-2)),TRIM(RIGHT('Conveyor List'!$H124,LEN('Conveyor List'!$H124)-IF(ISERROR(FIND("/",'Conveyor List'!$H124))=TRUE,0,FIND("/",'Conveyor List'!$H124))))),MAX(LEFT('Conveyor List'!#REF!,IF(ISERROR(FIND("/",'Conveyor List'!#REF!))=TRUE,LEN('Conveyor List'!#REF!),FIND("/",'Conveyor List'!#REF!)-2)),TRIM(RIGHT('Conveyor List'!#REF!,LEN('Conveyor List'!#REF!)-IF(ISERROR(FIND("/",'Conveyor List'!#REF!))=TRUE,0,FIND("/",'Conveyor List'!#REF!)))))))</f>
        <v>#REF!</v>
      </c>
      <c r="C241" s="41" t="e">
        <f>IF(AND('Conveyor List'!#REF!="",'Conveyor List'!#REF!=""),0,'Conveyor List'!#REF!+'Conveyor List'!#REF!/12)</f>
        <v>#REF!</v>
      </c>
      <c r="D241" s="41" t="e">
        <f>IF(AND('Conveyor List'!#REF!="",'Conveyor List'!#REF!=""),0,IF(ISERROR(FIND("Slave",'Conveyor List'!G124)) =FALSE,'Conveyor List'!#REF!+'Conveyor List'!#REF!/12,0))</f>
        <v>#REF!</v>
      </c>
      <c r="E241" s="42" t="e">
        <f>IF('Conveyor List'!#REF!="",0,'Conveyor List'!#REF!)</f>
        <v>#REF!</v>
      </c>
      <c r="F24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1" s="41">
        <f>IF(Rework!W242&gt;0,IF(Rework!W242&gt;1,2,1),0)</f>
        <v>0</v>
      </c>
      <c r="I241" s="43">
        <f>IF(Rework!X242="",IF(Rework!$E242=61.5,2400,1800),Rework!X242)</f>
        <v>1800</v>
      </c>
      <c r="J241" s="41">
        <v>30</v>
      </c>
      <c r="K241" s="44">
        <f>IF(ISERROR(FIND("Slider",'Conveyor List'!G124))=FALSE,0.3,IF(ISERROR(FIND("Roller",'Conveyor List'!G124))=FALSE,0.05,0.25))</f>
        <v>0.25</v>
      </c>
      <c r="L241" s="44">
        <v>1</v>
      </c>
      <c r="M241" s="44">
        <v>0.95</v>
      </c>
      <c r="N241" s="44">
        <v>0.85</v>
      </c>
      <c r="O241" s="44">
        <f>IF(ISERROR(FIND("M",'Conveyor List'!#REF!))=TRUE,0.95,1)</f>
        <v>0.95</v>
      </c>
      <c r="P241" s="44">
        <v>1</v>
      </c>
      <c r="Q241" s="39" t="e">
        <f t="shared" si="36"/>
        <v>#REF!</v>
      </c>
      <c r="R241" s="39" t="e">
        <f t="shared" si="37"/>
        <v>#REF!</v>
      </c>
      <c r="S241" s="39" t="e">
        <f t="shared" si="38"/>
        <v>#REF!</v>
      </c>
      <c r="T241" s="39" t="e">
        <f t="shared" si="39"/>
        <v>#REF!</v>
      </c>
      <c r="U241" s="39" t="e">
        <f t="shared" si="40"/>
        <v>#REF!</v>
      </c>
      <c r="V241" s="39">
        <f t="shared" si="41"/>
        <v>0</v>
      </c>
      <c r="W241" s="39" t="e">
        <f t="shared" si="42"/>
        <v>#REF!</v>
      </c>
      <c r="X241" s="39" t="e">
        <f t="shared" si="43"/>
        <v>#REF!</v>
      </c>
      <c r="Y241" s="39" t="e">
        <f t="shared" si="44"/>
        <v>#REF!</v>
      </c>
      <c r="Z241" s="50" t="e">
        <f t="shared" si="45"/>
        <v>#REF!</v>
      </c>
      <c r="AA241" s="32" t="e">
        <f t="shared" si="46"/>
        <v>#REF!</v>
      </c>
      <c r="AB241" s="45" t="e">
        <f t="shared" si="47"/>
        <v>#REF!</v>
      </c>
      <c r="AC241" s="31"/>
    </row>
    <row r="242" spans="1:29" ht="13.5" customHeight="1">
      <c r="A242" s="47" t="str">
        <f>'Conveyor List'!C125</f>
        <v>BYB_250</v>
      </c>
      <c r="B242" s="40" t="e">
        <f>IF(AND('Conveyor List'!$H125="",'Conveyor List'!#REF!=""),0,MAX(MAX(LEFT('Conveyor List'!$H125,IF(ISERROR(FIND("/",'Conveyor List'!$H125))=TRUE,LEN('Conveyor List'!$H125),FIND("/",'Conveyor List'!$H125)-2)),TRIM(RIGHT('Conveyor List'!$H125,LEN('Conveyor List'!$H125)-IF(ISERROR(FIND("/",'Conveyor List'!$H125))=TRUE,0,FIND("/",'Conveyor List'!$H125))))),MAX(LEFT('Conveyor List'!#REF!,IF(ISERROR(FIND("/",'Conveyor List'!#REF!))=TRUE,LEN('Conveyor List'!#REF!),FIND("/",'Conveyor List'!#REF!)-2)),TRIM(RIGHT('Conveyor List'!#REF!,LEN('Conveyor List'!#REF!)-IF(ISERROR(FIND("/",'Conveyor List'!#REF!))=TRUE,0,FIND("/",'Conveyor List'!#REF!)))))))</f>
        <v>#REF!</v>
      </c>
      <c r="C242" s="41" t="e">
        <f>IF(AND('Conveyor List'!#REF!="",'Conveyor List'!#REF!=""),0,'Conveyor List'!#REF!+'Conveyor List'!#REF!/12)</f>
        <v>#REF!</v>
      </c>
      <c r="D242" s="41" t="e">
        <f>IF(AND('Conveyor List'!#REF!="",'Conveyor List'!#REF!=""),0,IF(ISERROR(FIND("Slave",'Conveyor List'!G125)) =FALSE,'Conveyor List'!#REF!+'Conveyor List'!#REF!/12,0))</f>
        <v>#REF!</v>
      </c>
      <c r="E242" s="42" t="e">
        <f>IF('Conveyor List'!#REF!="",0,'Conveyor List'!#REF!)</f>
        <v>#REF!</v>
      </c>
      <c r="F24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2" s="41">
        <f>IF(Rework!W243&gt;0,IF(Rework!W243&gt;1,2,1),0)</f>
        <v>0</v>
      </c>
      <c r="I242" s="43">
        <f>IF(Rework!X243="",IF(Rework!$E243=61.5,2400,1800),Rework!X243)</f>
        <v>1800</v>
      </c>
      <c r="J242" s="41">
        <v>30</v>
      </c>
      <c r="K242" s="44">
        <f>IF(ISERROR(FIND("Slider",'Conveyor List'!G125))=FALSE,0.3,IF(ISERROR(FIND("Roller",'Conveyor List'!G125))=FALSE,0.05,0.25))</f>
        <v>0.25</v>
      </c>
      <c r="L242" s="44">
        <v>1</v>
      </c>
      <c r="M242" s="44">
        <v>0.95</v>
      </c>
      <c r="N242" s="44">
        <v>0.85</v>
      </c>
      <c r="O242" s="44">
        <f>IF(ISERROR(FIND("M",'Conveyor List'!#REF!))=TRUE,0.95,1)</f>
        <v>0.95</v>
      </c>
      <c r="P242" s="44">
        <v>1</v>
      </c>
      <c r="Q242" s="39" t="e">
        <f t="shared" si="36"/>
        <v>#REF!</v>
      </c>
      <c r="R242" s="39" t="e">
        <f t="shared" si="37"/>
        <v>#REF!</v>
      </c>
      <c r="S242" s="39" t="e">
        <f t="shared" si="38"/>
        <v>#REF!</v>
      </c>
      <c r="T242" s="39" t="e">
        <f t="shared" si="39"/>
        <v>#REF!</v>
      </c>
      <c r="U242" s="39" t="e">
        <f t="shared" si="40"/>
        <v>#REF!</v>
      </c>
      <c r="V242" s="39">
        <f t="shared" si="41"/>
        <v>0</v>
      </c>
      <c r="W242" s="39" t="e">
        <f t="shared" si="42"/>
        <v>#REF!</v>
      </c>
      <c r="X242" s="39" t="e">
        <f t="shared" si="43"/>
        <v>#REF!</v>
      </c>
      <c r="Y242" s="39" t="e">
        <f t="shared" si="44"/>
        <v>#REF!</v>
      </c>
      <c r="Z242" s="50" t="e">
        <f t="shared" si="45"/>
        <v>#REF!</v>
      </c>
      <c r="AA242" s="32" t="e">
        <f t="shared" si="46"/>
        <v>#REF!</v>
      </c>
      <c r="AB242" s="45" t="e">
        <f t="shared" si="47"/>
        <v>#REF!</v>
      </c>
      <c r="AC242" s="31"/>
    </row>
    <row r="243" spans="1:29" ht="13.5" customHeight="1">
      <c r="A243" s="47" t="e">
        <f>'Conveyor List'!#REF!</f>
        <v>#REF!</v>
      </c>
      <c r="B24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3" s="41" t="e">
        <f>IF(AND('Conveyor List'!#REF!="",'Conveyor List'!#REF!=""),0,'Conveyor List'!#REF!+'Conveyor List'!#REF!/12)</f>
        <v>#REF!</v>
      </c>
      <c r="D243" s="41" t="e">
        <f>IF(AND('Conveyor List'!#REF!="",'Conveyor List'!#REF!=""),0,IF(ISERROR(FIND("Slave",'Conveyor List'!#REF!)) =FALSE,'Conveyor List'!#REF!+'Conveyor List'!#REF!/12,0))</f>
        <v>#REF!</v>
      </c>
      <c r="E243" s="42" t="e">
        <f>IF('Conveyor List'!#REF!="",0,'Conveyor List'!#REF!)</f>
        <v>#REF!</v>
      </c>
      <c r="F24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3" s="41">
        <f>IF(Rework!W244&gt;0,IF(Rework!W244&gt;1,2,1),0)</f>
        <v>0</v>
      </c>
      <c r="I243" s="43">
        <f>IF(Rework!X244="",IF(Rework!$E244=61.5,2400,1800),Rework!X244)</f>
        <v>1800</v>
      </c>
      <c r="J243" s="41">
        <v>30</v>
      </c>
      <c r="K243" s="44">
        <f>IF(ISERROR(FIND("Slider",'Conveyor List'!#REF!))=FALSE,0.3,IF(ISERROR(FIND("Roller",'Conveyor List'!#REF!))=FALSE,0.05,0.25))</f>
        <v>0.25</v>
      </c>
      <c r="L243" s="44">
        <v>1</v>
      </c>
      <c r="M243" s="44">
        <v>0.95</v>
      </c>
      <c r="N243" s="44">
        <v>0.85</v>
      </c>
      <c r="O243" s="44">
        <f>IF(ISERROR(FIND("M",'Conveyor List'!#REF!))=TRUE,0.95,1)</f>
        <v>0.95</v>
      </c>
      <c r="P243" s="44">
        <v>1</v>
      </c>
      <c r="Q243" s="39" t="e">
        <f t="shared" si="36"/>
        <v>#REF!</v>
      </c>
      <c r="R243" s="39" t="e">
        <f t="shared" si="37"/>
        <v>#REF!</v>
      </c>
      <c r="S243" s="39" t="e">
        <f t="shared" si="38"/>
        <v>#REF!</v>
      </c>
      <c r="T243" s="39" t="e">
        <f t="shared" si="39"/>
        <v>#REF!</v>
      </c>
      <c r="U243" s="39" t="e">
        <f t="shared" si="40"/>
        <v>#REF!</v>
      </c>
      <c r="V243" s="39">
        <f t="shared" si="41"/>
        <v>0</v>
      </c>
      <c r="W243" s="39" t="e">
        <f t="shared" si="42"/>
        <v>#REF!</v>
      </c>
      <c r="X243" s="39" t="e">
        <f t="shared" si="43"/>
        <v>#REF!</v>
      </c>
      <c r="Y243" s="39" t="e">
        <f t="shared" si="44"/>
        <v>#REF!</v>
      </c>
      <c r="Z243" s="50" t="e">
        <f t="shared" si="45"/>
        <v>#REF!</v>
      </c>
      <c r="AA243" s="32" t="e">
        <f t="shared" si="46"/>
        <v>#REF!</v>
      </c>
      <c r="AB243" s="45" t="e">
        <f t="shared" si="47"/>
        <v>#REF!</v>
      </c>
      <c r="AC243" s="31"/>
    </row>
    <row r="244" spans="1:29" ht="13.5" customHeight="1">
      <c r="A244" s="47" t="e">
        <f>'Conveyor List'!#REF!</f>
        <v>#REF!</v>
      </c>
      <c r="B24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4" s="41" t="e">
        <f>IF(AND('Conveyor List'!#REF!="",'Conveyor List'!#REF!=""),0,'Conveyor List'!#REF!+'Conveyor List'!#REF!/12)</f>
        <v>#REF!</v>
      </c>
      <c r="D244" s="41" t="e">
        <f>IF(AND('Conveyor List'!#REF!="",'Conveyor List'!#REF!=""),0,IF(ISERROR(FIND("Slave",'Conveyor List'!#REF!)) =FALSE,'Conveyor List'!#REF!+'Conveyor List'!#REF!/12,0))</f>
        <v>#REF!</v>
      </c>
      <c r="E244" s="42" t="e">
        <f>IF('Conveyor List'!#REF!="",0,'Conveyor List'!#REF!)</f>
        <v>#REF!</v>
      </c>
      <c r="F24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4" s="41">
        <f>IF(Rework!W245&gt;0,IF(Rework!W245&gt;1,2,1),0)</f>
        <v>0</v>
      </c>
      <c r="I244" s="43">
        <f>IF(Rework!X245="",IF(Rework!$E245=61.5,2400,1800),Rework!X245)</f>
        <v>1800</v>
      </c>
      <c r="J244" s="41">
        <v>30</v>
      </c>
      <c r="K244" s="44">
        <f>IF(ISERROR(FIND("Slider",'Conveyor List'!#REF!))=FALSE,0.3,IF(ISERROR(FIND("Roller",'Conveyor List'!#REF!))=FALSE,0.05,0.25))</f>
        <v>0.25</v>
      </c>
      <c r="L244" s="44">
        <v>1</v>
      </c>
      <c r="M244" s="44">
        <v>0.95</v>
      </c>
      <c r="N244" s="44">
        <v>0.85</v>
      </c>
      <c r="O244" s="44">
        <f>IF(ISERROR(FIND("M",'Conveyor List'!#REF!))=TRUE,0.95,1)</f>
        <v>0.95</v>
      </c>
      <c r="P244" s="44">
        <v>1</v>
      </c>
      <c r="Q244" s="39" t="e">
        <f t="shared" si="36"/>
        <v>#REF!</v>
      </c>
      <c r="R244" s="39" t="e">
        <f t="shared" si="37"/>
        <v>#REF!</v>
      </c>
      <c r="S244" s="39" t="e">
        <f t="shared" si="38"/>
        <v>#REF!</v>
      </c>
      <c r="T244" s="39" t="e">
        <f t="shared" si="39"/>
        <v>#REF!</v>
      </c>
      <c r="U244" s="39" t="e">
        <f t="shared" si="40"/>
        <v>#REF!</v>
      </c>
      <c r="V244" s="39">
        <f t="shared" si="41"/>
        <v>0</v>
      </c>
      <c r="W244" s="39" t="e">
        <f t="shared" si="42"/>
        <v>#REF!</v>
      </c>
      <c r="X244" s="39" t="e">
        <f t="shared" si="43"/>
        <v>#REF!</v>
      </c>
      <c r="Y244" s="39" t="e">
        <f t="shared" si="44"/>
        <v>#REF!</v>
      </c>
      <c r="Z244" s="50" t="e">
        <f t="shared" si="45"/>
        <v>#REF!</v>
      </c>
      <c r="AA244" s="32" t="e">
        <f t="shared" si="46"/>
        <v>#REF!</v>
      </c>
      <c r="AB244" s="45" t="e">
        <f t="shared" si="47"/>
        <v>#REF!</v>
      </c>
      <c r="AC244" s="31"/>
    </row>
    <row r="245" spans="1:29" ht="13.5" customHeight="1">
      <c r="A245" s="47" t="e">
        <f>'Conveyor List'!#REF!</f>
        <v>#REF!</v>
      </c>
      <c r="B24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5" s="41" t="e">
        <f>IF(AND('Conveyor List'!#REF!="",'Conveyor List'!#REF!=""),0,'Conveyor List'!#REF!+'Conveyor List'!#REF!/12)</f>
        <v>#REF!</v>
      </c>
      <c r="D245" s="41" t="e">
        <f>IF(AND('Conveyor List'!#REF!="",'Conveyor List'!#REF!=""),0,IF(ISERROR(FIND("Slave",'Conveyor List'!#REF!)) =FALSE,'Conveyor List'!#REF!+'Conveyor List'!#REF!/12,0))</f>
        <v>#REF!</v>
      </c>
      <c r="E245" s="42" t="e">
        <f>IF('Conveyor List'!#REF!="",0,'Conveyor List'!#REF!)</f>
        <v>#REF!</v>
      </c>
      <c r="F24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5" s="41">
        <f>IF(Rework!W246&gt;0,IF(Rework!W246&gt;1,2,1),0)</f>
        <v>0</v>
      </c>
      <c r="I245" s="43">
        <f>IF(Rework!X246="",IF(Rework!$E246=61.5,2400,1800),Rework!X246)</f>
        <v>1800</v>
      </c>
      <c r="J245" s="41">
        <v>30</v>
      </c>
      <c r="K245" s="44">
        <f>IF(ISERROR(FIND("Slider",'Conveyor List'!#REF!))=FALSE,0.3,IF(ISERROR(FIND("Roller",'Conveyor List'!#REF!))=FALSE,0.05,0.25))</f>
        <v>0.25</v>
      </c>
      <c r="L245" s="44">
        <v>1</v>
      </c>
      <c r="M245" s="44">
        <v>0.95</v>
      </c>
      <c r="N245" s="44">
        <v>0.85</v>
      </c>
      <c r="O245" s="44">
        <f>IF(ISERROR(FIND("M",'Conveyor List'!#REF!))=TRUE,0.95,1)</f>
        <v>0.95</v>
      </c>
      <c r="P245" s="44">
        <v>1</v>
      </c>
      <c r="Q245" s="39" t="e">
        <f t="shared" si="36"/>
        <v>#REF!</v>
      </c>
      <c r="R245" s="39" t="e">
        <f t="shared" si="37"/>
        <v>#REF!</v>
      </c>
      <c r="S245" s="39" t="e">
        <f t="shared" si="38"/>
        <v>#REF!</v>
      </c>
      <c r="T245" s="39" t="e">
        <f t="shared" si="39"/>
        <v>#REF!</v>
      </c>
      <c r="U245" s="39" t="e">
        <f t="shared" si="40"/>
        <v>#REF!</v>
      </c>
      <c r="V245" s="39">
        <f t="shared" si="41"/>
        <v>0</v>
      </c>
      <c r="W245" s="39" t="e">
        <f t="shared" si="42"/>
        <v>#REF!</v>
      </c>
      <c r="X245" s="39" t="e">
        <f t="shared" si="43"/>
        <v>#REF!</v>
      </c>
      <c r="Y245" s="39" t="e">
        <f t="shared" si="44"/>
        <v>#REF!</v>
      </c>
      <c r="Z245" s="50" t="e">
        <f t="shared" si="45"/>
        <v>#REF!</v>
      </c>
      <c r="AA245" s="32" t="e">
        <f t="shared" si="46"/>
        <v>#REF!</v>
      </c>
      <c r="AB245" s="45" t="e">
        <f t="shared" si="47"/>
        <v>#REF!</v>
      </c>
      <c r="AC245" s="31"/>
    </row>
    <row r="246" spans="1:29" ht="13.5" customHeight="1">
      <c r="A246" s="47" t="e">
        <f>'Conveyor List'!#REF!</f>
        <v>#REF!</v>
      </c>
      <c r="B24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6" s="41" t="e">
        <f>IF(AND('Conveyor List'!#REF!="",'Conveyor List'!#REF!=""),0,'Conveyor List'!#REF!+'Conveyor List'!#REF!/12)</f>
        <v>#REF!</v>
      </c>
      <c r="D246" s="41" t="e">
        <f>IF(AND('Conveyor List'!#REF!="",'Conveyor List'!#REF!=""),0,IF(ISERROR(FIND("Slave",'Conveyor List'!#REF!)) =FALSE,'Conveyor List'!#REF!+'Conveyor List'!#REF!/12,0))</f>
        <v>#REF!</v>
      </c>
      <c r="E246" s="42" t="e">
        <f>IF('Conveyor List'!#REF!="",0,'Conveyor List'!#REF!)</f>
        <v>#REF!</v>
      </c>
      <c r="F24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6" s="41">
        <f>IF(Rework!W247&gt;0,IF(Rework!W247&gt;1,2,1),0)</f>
        <v>0</v>
      </c>
      <c r="I246" s="43">
        <f>IF(Rework!X247="",IF(Rework!$E247=61.5,2400,1800),Rework!X247)</f>
        <v>1800</v>
      </c>
      <c r="J246" s="41">
        <v>30</v>
      </c>
      <c r="K246" s="44">
        <f>IF(ISERROR(FIND("Slider",'Conveyor List'!#REF!))=FALSE,0.3,IF(ISERROR(FIND("Roller",'Conveyor List'!#REF!))=FALSE,0.05,0.25))</f>
        <v>0.25</v>
      </c>
      <c r="L246" s="44">
        <v>1</v>
      </c>
      <c r="M246" s="44">
        <v>0.95</v>
      </c>
      <c r="N246" s="44">
        <v>0.85</v>
      </c>
      <c r="O246" s="44">
        <f>IF(ISERROR(FIND("M",'Conveyor List'!#REF!))=TRUE,0.95,1)</f>
        <v>0.95</v>
      </c>
      <c r="P246" s="44">
        <v>1</v>
      </c>
      <c r="Q246" s="39" t="e">
        <f t="shared" si="36"/>
        <v>#REF!</v>
      </c>
      <c r="R246" s="39" t="e">
        <f t="shared" si="37"/>
        <v>#REF!</v>
      </c>
      <c r="S246" s="39" t="e">
        <f t="shared" si="38"/>
        <v>#REF!</v>
      </c>
      <c r="T246" s="39" t="e">
        <f t="shared" si="39"/>
        <v>#REF!</v>
      </c>
      <c r="U246" s="39" t="e">
        <f t="shared" si="40"/>
        <v>#REF!</v>
      </c>
      <c r="V246" s="39">
        <f t="shared" si="41"/>
        <v>0</v>
      </c>
      <c r="W246" s="39" t="e">
        <f t="shared" si="42"/>
        <v>#REF!</v>
      </c>
      <c r="X246" s="39" t="e">
        <f t="shared" si="43"/>
        <v>#REF!</v>
      </c>
      <c r="Y246" s="39" t="e">
        <f t="shared" si="44"/>
        <v>#REF!</v>
      </c>
      <c r="Z246" s="50" t="e">
        <f t="shared" si="45"/>
        <v>#REF!</v>
      </c>
      <c r="AA246" s="32" t="e">
        <f t="shared" si="46"/>
        <v>#REF!</v>
      </c>
      <c r="AB246" s="45" t="e">
        <f t="shared" si="47"/>
        <v>#REF!</v>
      </c>
      <c r="AC246" s="31"/>
    </row>
    <row r="247" spans="1:29" ht="13.5" customHeight="1">
      <c r="A247" s="47" t="e">
        <f>'Conveyor List'!#REF!</f>
        <v>#REF!</v>
      </c>
      <c r="B24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7" s="41" t="e">
        <f>IF(AND('Conveyor List'!#REF!="",'Conveyor List'!#REF!=""),0,'Conveyor List'!#REF!+'Conveyor List'!#REF!/12)</f>
        <v>#REF!</v>
      </c>
      <c r="D247" s="41" t="e">
        <f>IF(AND('Conveyor List'!#REF!="",'Conveyor List'!#REF!=""),0,IF(ISERROR(FIND("Slave",'Conveyor List'!#REF!)) =FALSE,'Conveyor List'!#REF!+'Conveyor List'!#REF!/12,0))</f>
        <v>#REF!</v>
      </c>
      <c r="E247" s="42" t="e">
        <f>IF('Conveyor List'!#REF!="",0,'Conveyor List'!#REF!)</f>
        <v>#REF!</v>
      </c>
      <c r="F24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7" s="41">
        <f>IF(Rework!W248&gt;0,IF(Rework!W248&gt;1,2,1),0)</f>
        <v>0</v>
      </c>
      <c r="I247" s="43">
        <f>IF(Rework!X248="",IF(Rework!$E248=61.5,2400,1800),Rework!X248)</f>
        <v>1800</v>
      </c>
      <c r="J247" s="41">
        <v>30</v>
      </c>
      <c r="K247" s="44">
        <f>IF(ISERROR(FIND("Slider",'Conveyor List'!#REF!))=FALSE,0.3,IF(ISERROR(FIND("Roller",'Conveyor List'!#REF!))=FALSE,0.05,0.25))</f>
        <v>0.25</v>
      </c>
      <c r="L247" s="44">
        <v>1</v>
      </c>
      <c r="M247" s="44">
        <v>0.95</v>
      </c>
      <c r="N247" s="44">
        <v>0.85</v>
      </c>
      <c r="O247" s="44">
        <f>IF(ISERROR(FIND("M",'Conveyor List'!#REF!))=TRUE,0.95,1)</f>
        <v>0.95</v>
      </c>
      <c r="P247" s="44">
        <v>1</v>
      </c>
      <c r="Q247" s="39" t="e">
        <f t="shared" si="36"/>
        <v>#REF!</v>
      </c>
      <c r="R247" s="39" t="e">
        <f t="shared" si="37"/>
        <v>#REF!</v>
      </c>
      <c r="S247" s="39" t="e">
        <f t="shared" si="38"/>
        <v>#REF!</v>
      </c>
      <c r="T247" s="39" t="e">
        <f t="shared" si="39"/>
        <v>#REF!</v>
      </c>
      <c r="U247" s="39" t="e">
        <f t="shared" si="40"/>
        <v>#REF!</v>
      </c>
      <c r="V247" s="39">
        <f t="shared" si="41"/>
        <v>0</v>
      </c>
      <c r="W247" s="39" t="e">
        <f t="shared" si="42"/>
        <v>#REF!</v>
      </c>
      <c r="X247" s="39" t="e">
        <f t="shared" si="43"/>
        <v>#REF!</v>
      </c>
      <c r="Y247" s="39" t="e">
        <f t="shared" si="44"/>
        <v>#REF!</v>
      </c>
      <c r="Z247" s="50" t="e">
        <f t="shared" si="45"/>
        <v>#REF!</v>
      </c>
      <c r="AA247" s="32" t="e">
        <f t="shared" si="46"/>
        <v>#REF!</v>
      </c>
      <c r="AB247" s="45" t="e">
        <f t="shared" si="47"/>
        <v>#REF!</v>
      </c>
      <c r="AC247" s="31"/>
    </row>
    <row r="248" spans="1:29" ht="13.5" customHeight="1">
      <c r="A248" s="47" t="e">
        <f>'Conveyor List'!#REF!</f>
        <v>#REF!</v>
      </c>
      <c r="B24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8" s="41" t="e">
        <f>IF(AND('Conveyor List'!#REF!="",'Conveyor List'!#REF!=""),0,'Conveyor List'!#REF!+'Conveyor List'!#REF!/12)</f>
        <v>#REF!</v>
      </c>
      <c r="D248" s="41" t="e">
        <f>IF(AND('Conveyor List'!#REF!="",'Conveyor List'!#REF!=""),0,IF(ISERROR(FIND("Slave",'Conveyor List'!#REF!)) =FALSE,'Conveyor List'!#REF!+'Conveyor List'!#REF!/12,0))</f>
        <v>#REF!</v>
      </c>
      <c r="E248" s="42" t="e">
        <f>IF('Conveyor List'!#REF!="",0,'Conveyor List'!#REF!)</f>
        <v>#REF!</v>
      </c>
      <c r="F24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8" s="41">
        <f>IF(Rework!W249&gt;0,IF(Rework!W249&gt;1,2,1),0)</f>
        <v>0</v>
      </c>
      <c r="I248" s="43">
        <f>IF(Rework!X249="",IF(Rework!$E249=61.5,2400,1800),Rework!X249)</f>
        <v>1800</v>
      </c>
      <c r="J248" s="41">
        <v>30</v>
      </c>
      <c r="K248" s="44">
        <f>IF(ISERROR(FIND("Slider",'Conveyor List'!#REF!))=FALSE,0.3,IF(ISERROR(FIND("Roller",'Conveyor List'!#REF!))=FALSE,0.05,0.25))</f>
        <v>0.25</v>
      </c>
      <c r="L248" s="44">
        <v>1</v>
      </c>
      <c r="M248" s="44">
        <v>0.95</v>
      </c>
      <c r="N248" s="44">
        <v>0.85</v>
      </c>
      <c r="O248" s="44">
        <f>IF(ISERROR(FIND("M",'Conveyor List'!#REF!))=TRUE,0.95,1)</f>
        <v>0.95</v>
      </c>
      <c r="P248" s="44">
        <v>1</v>
      </c>
      <c r="Q248" s="39" t="e">
        <f t="shared" si="36"/>
        <v>#REF!</v>
      </c>
      <c r="R248" s="39" t="e">
        <f t="shared" si="37"/>
        <v>#REF!</v>
      </c>
      <c r="S248" s="39" t="e">
        <f t="shared" si="38"/>
        <v>#REF!</v>
      </c>
      <c r="T248" s="39" t="e">
        <f t="shared" si="39"/>
        <v>#REF!</v>
      </c>
      <c r="U248" s="39" t="e">
        <f t="shared" si="40"/>
        <v>#REF!</v>
      </c>
      <c r="V248" s="39">
        <f t="shared" si="41"/>
        <v>0</v>
      </c>
      <c r="W248" s="39" t="e">
        <f t="shared" si="42"/>
        <v>#REF!</v>
      </c>
      <c r="X248" s="39" t="e">
        <f t="shared" si="43"/>
        <v>#REF!</v>
      </c>
      <c r="Y248" s="39" t="e">
        <f t="shared" si="44"/>
        <v>#REF!</v>
      </c>
      <c r="Z248" s="50" t="e">
        <f t="shared" si="45"/>
        <v>#REF!</v>
      </c>
      <c r="AA248" s="32" t="e">
        <f t="shared" si="46"/>
        <v>#REF!</v>
      </c>
      <c r="AB248" s="45" t="e">
        <f t="shared" si="47"/>
        <v>#REF!</v>
      </c>
      <c r="AC248" s="31"/>
    </row>
    <row r="249" spans="1:29" ht="13.5" customHeight="1">
      <c r="A249" s="47" t="e">
        <f>'Conveyor List'!#REF!</f>
        <v>#REF!</v>
      </c>
      <c r="B24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9" s="41" t="e">
        <f>IF(AND('Conveyor List'!#REF!="",'Conveyor List'!#REF!=""),0,'Conveyor List'!#REF!+'Conveyor List'!#REF!/12)</f>
        <v>#REF!</v>
      </c>
      <c r="D249" s="41" t="e">
        <f>IF(AND('Conveyor List'!#REF!="",'Conveyor List'!#REF!=""),0,IF(ISERROR(FIND("Slave",'Conveyor List'!#REF!)) =FALSE,'Conveyor List'!#REF!+'Conveyor List'!#REF!/12,0))</f>
        <v>#REF!</v>
      </c>
      <c r="E249" s="42" t="e">
        <f>IF('Conveyor List'!#REF!="",0,'Conveyor List'!#REF!)</f>
        <v>#REF!</v>
      </c>
      <c r="F24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9" s="41">
        <f>IF(Rework!W250&gt;0,IF(Rework!W250&gt;1,2,1),0)</f>
        <v>0</v>
      </c>
      <c r="I249" s="43">
        <f>IF(Rework!X250="",IF(Rework!$E250=61.5,2400,1800),Rework!X250)</f>
        <v>1800</v>
      </c>
      <c r="J249" s="41">
        <v>30</v>
      </c>
      <c r="K249" s="44">
        <f>IF(ISERROR(FIND("Slider",'Conveyor List'!#REF!))=FALSE,0.3,IF(ISERROR(FIND("Roller",'Conveyor List'!#REF!))=FALSE,0.05,0.25))</f>
        <v>0.25</v>
      </c>
      <c r="L249" s="44">
        <v>1</v>
      </c>
      <c r="M249" s="44">
        <v>0.95</v>
      </c>
      <c r="N249" s="44">
        <v>0.85</v>
      </c>
      <c r="O249" s="44">
        <f>IF(ISERROR(FIND("M",'Conveyor List'!#REF!))=TRUE,0.95,1)</f>
        <v>0.95</v>
      </c>
      <c r="P249" s="44">
        <v>1</v>
      </c>
      <c r="Q249" s="39" t="e">
        <f t="shared" si="36"/>
        <v>#REF!</v>
      </c>
      <c r="R249" s="39" t="e">
        <f t="shared" si="37"/>
        <v>#REF!</v>
      </c>
      <c r="S249" s="39" t="e">
        <f t="shared" si="38"/>
        <v>#REF!</v>
      </c>
      <c r="T249" s="39" t="e">
        <f t="shared" si="39"/>
        <v>#REF!</v>
      </c>
      <c r="U249" s="39" t="e">
        <f t="shared" si="40"/>
        <v>#REF!</v>
      </c>
      <c r="V249" s="39">
        <f t="shared" si="41"/>
        <v>0</v>
      </c>
      <c r="W249" s="39" t="e">
        <f t="shared" si="42"/>
        <v>#REF!</v>
      </c>
      <c r="X249" s="39" t="e">
        <f t="shared" si="43"/>
        <v>#REF!</v>
      </c>
      <c r="Y249" s="39" t="e">
        <f t="shared" si="44"/>
        <v>#REF!</v>
      </c>
      <c r="Z249" s="50" t="e">
        <f t="shared" si="45"/>
        <v>#REF!</v>
      </c>
      <c r="AA249" s="32" t="e">
        <f t="shared" si="46"/>
        <v>#REF!</v>
      </c>
      <c r="AB249" s="45" t="e">
        <f t="shared" si="47"/>
        <v>#REF!</v>
      </c>
      <c r="AC249" s="31"/>
    </row>
    <row r="250" spans="1:29" ht="13.5" customHeight="1">
      <c r="A250" s="47" t="e">
        <f>'Conveyor List'!#REF!</f>
        <v>#REF!</v>
      </c>
      <c r="B25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0" s="41" t="e">
        <f>IF(AND('Conveyor List'!#REF!="",'Conveyor List'!#REF!=""),0,'Conveyor List'!#REF!+'Conveyor List'!#REF!/12)</f>
        <v>#REF!</v>
      </c>
      <c r="D250" s="41" t="e">
        <f>IF(AND('Conveyor List'!#REF!="",'Conveyor List'!#REF!=""),0,IF(ISERROR(FIND("Slave",'Conveyor List'!#REF!)) =FALSE,'Conveyor List'!#REF!+'Conveyor List'!#REF!/12,0))</f>
        <v>#REF!</v>
      </c>
      <c r="E250" s="42" t="e">
        <f>IF('Conveyor List'!#REF!="",0,'Conveyor List'!#REF!)</f>
        <v>#REF!</v>
      </c>
      <c r="F25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0" s="41">
        <f>IF(Rework!W251&gt;0,IF(Rework!W251&gt;1,2,1),0)</f>
        <v>0</v>
      </c>
      <c r="I250" s="43">
        <f>IF(Rework!X251="",IF(Rework!$E251=61.5,2400,1800),Rework!X251)</f>
        <v>1800</v>
      </c>
      <c r="J250" s="41">
        <v>30</v>
      </c>
      <c r="K250" s="44">
        <f>IF(ISERROR(FIND("Slider",'Conveyor List'!#REF!))=FALSE,0.3,IF(ISERROR(FIND("Roller",'Conveyor List'!#REF!))=FALSE,0.05,0.25))</f>
        <v>0.25</v>
      </c>
      <c r="L250" s="44">
        <v>1</v>
      </c>
      <c r="M250" s="44">
        <v>0.95</v>
      </c>
      <c r="N250" s="44">
        <v>0.85</v>
      </c>
      <c r="O250" s="44">
        <f>IF(ISERROR(FIND("M",'Conveyor List'!#REF!))=TRUE,0.95,1)</f>
        <v>0.95</v>
      </c>
      <c r="P250" s="44">
        <v>1</v>
      </c>
      <c r="Q250" s="39" t="e">
        <f t="shared" si="36"/>
        <v>#REF!</v>
      </c>
      <c r="R250" s="39" t="e">
        <f t="shared" si="37"/>
        <v>#REF!</v>
      </c>
      <c r="S250" s="39" t="e">
        <f t="shared" si="38"/>
        <v>#REF!</v>
      </c>
      <c r="T250" s="39" t="e">
        <f t="shared" si="39"/>
        <v>#REF!</v>
      </c>
      <c r="U250" s="39" t="e">
        <f t="shared" si="40"/>
        <v>#REF!</v>
      </c>
      <c r="V250" s="39">
        <f t="shared" si="41"/>
        <v>0</v>
      </c>
      <c r="W250" s="39" t="e">
        <f t="shared" si="42"/>
        <v>#REF!</v>
      </c>
      <c r="X250" s="39" t="e">
        <f t="shared" si="43"/>
        <v>#REF!</v>
      </c>
      <c r="Y250" s="39" t="e">
        <f t="shared" si="44"/>
        <v>#REF!</v>
      </c>
      <c r="Z250" s="50" t="e">
        <f t="shared" si="45"/>
        <v>#REF!</v>
      </c>
      <c r="AA250" s="32" t="e">
        <f t="shared" si="46"/>
        <v>#REF!</v>
      </c>
      <c r="AB250" s="45" t="e">
        <f t="shared" si="47"/>
        <v>#REF!</v>
      </c>
      <c r="AC250" s="31"/>
    </row>
    <row r="251" spans="1:29" ht="13.5" customHeight="1">
      <c r="A251" s="47" t="e">
        <f>'Conveyor List'!#REF!</f>
        <v>#REF!</v>
      </c>
      <c r="B25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1" s="41" t="e">
        <f>IF(AND('Conveyor List'!#REF!="",'Conveyor List'!#REF!=""),0,'Conveyor List'!#REF!+'Conveyor List'!#REF!/12)</f>
        <v>#REF!</v>
      </c>
      <c r="D251" s="41" t="e">
        <f>IF(AND('Conveyor List'!#REF!="",'Conveyor List'!#REF!=""),0,IF(ISERROR(FIND("Slave",'Conveyor List'!#REF!)) =FALSE,'Conveyor List'!#REF!+'Conveyor List'!#REF!/12,0))</f>
        <v>#REF!</v>
      </c>
      <c r="E251" s="42" t="e">
        <f>IF('Conveyor List'!#REF!="",0,'Conveyor List'!#REF!)</f>
        <v>#REF!</v>
      </c>
      <c r="F25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1" s="41">
        <f>IF(Rework!W252&gt;0,IF(Rework!W252&gt;1,2,1),0)</f>
        <v>0</v>
      </c>
      <c r="I251" s="43">
        <f>IF(Rework!X252="",IF(Rework!$E252=61.5,2400,1800),Rework!X252)</f>
        <v>1800</v>
      </c>
      <c r="J251" s="41">
        <v>30</v>
      </c>
      <c r="K251" s="44">
        <f>IF(ISERROR(FIND("Slider",'Conveyor List'!#REF!))=FALSE,0.3,IF(ISERROR(FIND("Roller",'Conveyor List'!#REF!))=FALSE,0.05,0.25))</f>
        <v>0.25</v>
      </c>
      <c r="L251" s="44">
        <v>1</v>
      </c>
      <c r="M251" s="44">
        <v>0.95</v>
      </c>
      <c r="N251" s="44">
        <v>0.85</v>
      </c>
      <c r="O251" s="44">
        <f>IF(ISERROR(FIND("M",'Conveyor List'!#REF!))=TRUE,0.95,1)</f>
        <v>0.95</v>
      </c>
      <c r="P251" s="44">
        <v>1</v>
      </c>
      <c r="Q251" s="39" t="e">
        <f t="shared" si="36"/>
        <v>#REF!</v>
      </c>
      <c r="R251" s="39" t="e">
        <f t="shared" si="37"/>
        <v>#REF!</v>
      </c>
      <c r="S251" s="39" t="e">
        <f t="shared" si="38"/>
        <v>#REF!</v>
      </c>
      <c r="T251" s="39" t="e">
        <f t="shared" si="39"/>
        <v>#REF!</v>
      </c>
      <c r="U251" s="39" t="e">
        <f t="shared" si="40"/>
        <v>#REF!</v>
      </c>
      <c r="V251" s="39">
        <f t="shared" si="41"/>
        <v>0</v>
      </c>
      <c r="W251" s="39" t="e">
        <f t="shared" si="42"/>
        <v>#REF!</v>
      </c>
      <c r="X251" s="39" t="e">
        <f t="shared" si="43"/>
        <v>#REF!</v>
      </c>
      <c r="Y251" s="39" t="e">
        <f t="shared" si="44"/>
        <v>#REF!</v>
      </c>
      <c r="Z251" s="50" t="e">
        <f t="shared" si="45"/>
        <v>#REF!</v>
      </c>
      <c r="AA251" s="32" t="e">
        <f t="shared" si="46"/>
        <v>#REF!</v>
      </c>
      <c r="AB251" s="45" t="e">
        <f t="shared" si="47"/>
        <v>#REF!</v>
      </c>
      <c r="AC251" s="31"/>
    </row>
    <row r="252" spans="1:29" ht="13.5" customHeight="1">
      <c r="A252" s="47" t="str">
        <f>'Conveyor List'!C126</f>
        <v>BYB_310</v>
      </c>
      <c r="B252" s="40" t="e">
        <f>IF(AND('Conveyor List'!$H126="",'Conveyor List'!#REF!=""),0,MAX(MAX(LEFT('Conveyor List'!$H126,IF(ISERROR(FIND("/",'Conveyor List'!$H126))=TRUE,LEN('Conveyor List'!$H126),FIND("/",'Conveyor List'!$H126)-2)),TRIM(RIGHT('Conveyor List'!$H126,LEN('Conveyor List'!$H126)-IF(ISERROR(FIND("/",'Conveyor List'!$H126))=TRUE,0,FIND("/",'Conveyor List'!$H126))))),MAX(LEFT('Conveyor List'!#REF!,IF(ISERROR(FIND("/",'Conveyor List'!#REF!))=TRUE,LEN('Conveyor List'!#REF!),FIND("/",'Conveyor List'!#REF!)-2)),TRIM(RIGHT('Conveyor List'!#REF!,LEN('Conveyor List'!#REF!)-IF(ISERROR(FIND("/",'Conveyor List'!#REF!))=TRUE,0,FIND("/",'Conveyor List'!#REF!)))))))</f>
        <v>#REF!</v>
      </c>
      <c r="C252" s="41" t="e">
        <f>IF(AND('Conveyor List'!#REF!="",'Conveyor List'!#REF!=""),0,'Conveyor List'!#REF!+'Conveyor List'!#REF!/12)</f>
        <v>#REF!</v>
      </c>
      <c r="D252" s="41" t="e">
        <f>IF(AND('Conveyor List'!#REF!="",'Conveyor List'!#REF!=""),0,IF(ISERROR(FIND("Slave",'Conveyor List'!G126)) =FALSE,'Conveyor List'!#REF!+'Conveyor List'!#REF!/12,0))</f>
        <v>#REF!</v>
      </c>
      <c r="E252" s="42" t="e">
        <f>IF('Conveyor List'!#REF!="",0,'Conveyor List'!#REF!)</f>
        <v>#REF!</v>
      </c>
      <c r="F25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2" s="41">
        <f>IF(Rework!W253&gt;0,IF(Rework!W253&gt;1,2,1),0)</f>
        <v>0</v>
      </c>
      <c r="I252" s="43">
        <f>IF(Rework!X253="",IF(Rework!$E253=61.5,2400,1800),Rework!X253)</f>
        <v>1800</v>
      </c>
      <c r="J252" s="41">
        <v>30</v>
      </c>
      <c r="K252" s="44">
        <f>IF(ISERROR(FIND("Slider",'Conveyor List'!G126))=FALSE,0.3,IF(ISERROR(FIND("Roller",'Conveyor List'!G126))=FALSE,0.05,0.25))</f>
        <v>0.25</v>
      </c>
      <c r="L252" s="44">
        <v>1</v>
      </c>
      <c r="M252" s="44">
        <v>0.95</v>
      </c>
      <c r="N252" s="44">
        <v>0.85</v>
      </c>
      <c r="O252" s="44">
        <f>IF(ISERROR(FIND("M",'Conveyor List'!#REF!))=TRUE,0.95,1)</f>
        <v>0.95</v>
      </c>
      <c r="P252" s="44">
        <v>1</v>
      </c>
      <c r="Q252" s="39" t="e">
        <f t="shared" si="36"/>
        <v>#REF!</v>
      </c>
      <c r="R252" s="39" t="e">
        <f t="shared" si="37"/>
        <v>#REF!</v>
      </c>
      <c r="S252" s="39" t="e">
        <f t="shared" si="38"/>
        <v>#REF!</v>
      </c>
      <c r="T252" s="39" t="e">
        <f t="shared" si="39"/>
        <v>#REF!</v>
      </c>
      <c r="U252" s="39" t="e">
        <f t="shared" si="40"/>
        <v>#REF!</v>
      </c>
      <c r="V252" s="39">
        <f t="shared" si="41"/>
        <v>0</v>
      </c>
      <c r="W252" s="39" t="e">
        <f t="shared" si="42"/>
        <v>#REF!</v>
      </c>
      <c r="X252" s="39" t="e">
        <f t="shared" si="43"/>
        <v>#REF!</v>
      </c>
      <c r="Y252" s="39" t="e">
        <f t="shared" si="44"/>
        <v>#REF!</v>
      </c>
      <c r="Z252" s="50" t="e">
        <f t="shared" si="45"/>
        <v>#REF!</v>
      </c>
      <c r="AA252" s="32" t="e">
        <f t="shared" si="46"/>
        <v>#REF!</v>
      </c>
      <c r="AB252" s="45" t="e">
        <f t="shared" si="47"/>
        <v>#REF!</v>
      </c>
      <c r="AC252" s="31"/>
    </row>
    <row r="253" spans="1:29" ht="13.5" customHeight="1">
      <c r="A253" s="47" t="e">
        <f>'Conveyor List'!#REF!</f>
        <v>#REF!</v>
      </c>
      <c r="B25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3" s="41" t="e">
        <f>IF(AND('Conveyor List'!#REF!="",'Conveyor List'!#REF!=""),0,'Conveyor List'!#REF!+'Conveyor List'!#REF!/12)</f>
        <v>#REF!</v>
      </c>
      <c r="D253" s="41" t="e">
        <f>IF(AND('Conveyor List'!#REF!="",'Conveyor List'!#REF!=""),0,IF(ISERROR(FIND("Slave",'Conveyor List'!#REF!)) =FALSE,'Conveyor List'!#REF!+'Conveyor List'!#REF!/12,0))</f>
        <v>#REF!</v>
      </c>
      <c r="E253" s="42" t="e">
        <f>IF('Conveyor List'!#REF!="",0,'Conveyor List'!#REF!)</f>
        <v>#REF!</v>
      </c>
      <c r="F25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3" s="41">
        <f>IF(Rework!W254&gt;0,IF(Rework!W254&gt;1,2,1),0)</f>
        <v>0</v>
      </c>
      <c r="I253" s="43">
        <f>IF(Rework!X254="",IF(Rework!$E254=61.5,2400,1800),Rework!X254)</f>
        <v>1800</v>
      </c>
      <c r="J253" s="41">
        <v>30</v>
      </c>
      <c r="K253" s="44">
        <f>IF(ISERROR(FIND("Slider",'Conveyor List'!#REF!))=FALSE,0.3,IF(ISERROR(FIND("Roller",'Conveyor List'!#REF!))=FALSE,0.05,0.25))</f>
        <v>0.25</v>
      </c>
      <c r="L253" s="44">
        <v>1</v>
      </c>
      <c r="M253" s="44">
        <v>0.95</v>
      </c>
      <c r="N253" s="44">
        <v>0.85</v>
      </c>
      <c r="O253" s="44">
        <f>IF(ISERROR(FIND("M",'Conveyor List'!#REF!))=TRUE,0.95,1)</f>
        <v>0.95</v>
      </c>
      <c r="P253" s="44">
        <v>1</v>
      </c>
      <c r="Q253" s="39" t="e">
        <f t="shared" si="36"/>
        <v>#REF!</v>
      </c>
      <c r="R253" s="39" t="e">
        <f t="shared" si="37"/>
        <v>#REF!</v>
      </c>
      <c r="S253" s="39" t="e">
        <f t="shared" si="38"/>
        <v>#REF!</v>
      </c>
      <c r="T253" s="39" t="e">
        <f t="shared" si="39"/>
        <v>#REF!</v>
      </c>
      <c r="U253" s="39" t="e">
        <f t="shared" si="40"/>
        <v>#REF!</v>
      </c>
      <c r="V253" s="39">
        <f t="shared" si="41"/>
        <v>0</v>
      </c>
      <c r="W253" s="39" t="e">
        <f t="shared" si="42"/>
        <v>#REF!</v>
      </c>
      <c r="X253" s="39" t="e">
        <f t="shared" si="43"/>
        <v>#REF!</v>
      </c>
      <c r="Y253" s="39" t="e">
        <f t="shared" si="44"/>
        <v>#REF!</v>
      </c>
      <c r="Z253" s="50" t="e">
        <f t="shared" si="45"/>
        <v>#REF!</v>
      </c>
      <c r="AA253" s="32" t="e">
        <f t="shared" si="46"/>
        <v>#REF!</v>
      </c>
      <c r="AB253" s="45" t="e">
        <f t="shared" si="47"/>
        <v>#REF!</v>
      </c>
      <c r="AC253" s="31"/>
    </row>
    <row r="254" spans="1:29" ht="13.5" customHeight="1">
      <c r="A254" s="47" t="e">
        <f>'Conveyor List'!#REF!</f>
        <v>#REF!</v>
      </c>
      <c r="B25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4" s="41" t="e">
        <f>IF(AND('Conveyor List'!#REF!="",'Conveyor List'!#REF!=""),0,'Conveyor List'!#REF!+'Conveyor List'!#REF!/12)</f>
        <v>#REF!</v>
      </c>
      <c r="D254" s="41" t="e">
        <f>IF(AND('Conveyor List'!#REF!="",'Conveyor List'!#REF!=""),0,IF(ISERROR(FIND("Slave",'Conveyor List'!#REF!)) =FALSE,'Conveyor List'!#REF!+'Conveyor List'!#REF!/12,0))</f>
        <v>#REF!</v>
      </c>
      <c r="E254" s="42" t="e">
        <f>IF('Conveyor List'!#REF!="",0,'Conveyor List'!#REF!)</f>
        <v>#REF!</v>
      </c>
      <c r="F25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4" s="41">
        <f>IF(Rework!W255&gt;0,IF(Rework!W255&gt;1,2,1),0)</f>
        <v>0</v>
      </c>
      <c r="I254" s="43">
        <f>IF(Rework!X255="",IF(Rework!$E255=61.5,2400,1800),Rework!X255)</f>
        <v>1800</v>
      </c>
      <c r="J254" s="41">
        <v>30</v>
      </c>
      <c r="K254" s="44">
        <f>IF(ISERROR(FIND("Slider",'Conveyor List'!#REF!))=FALSE,0.3,IF(ISERROR(FIND("Roller",'Conveyor List'!#REF!))=FALSE,0.05,0.25))</f>
        <v>0.25</v>
      </c>
      <c r="L254" s="44">
        <v>1</v>
      </c>
      <c r="M254" s="44">
        <v>0.95</v>
      </c>
      <c r="N254" s="44">
        <v>0.85</v>
      </c>
      <c r="O254" s="44">
        <f>IF(ISERROR(FIND("M",'Conveyor List'!#REF!))=TRUE,0.95,1)</f>
        <v>0.95</v>
      </c>
      <c r="P254" s="44">
        <v>1</v>
      </c>
      <c r="Q254" s="39" t="e">
        <f t="shared" si="36"/>
        <v>#REF!</v>
      </c>
      <c r="R254" s="39" t="e">
        <f t="shared" si="37"/>
        <v>#REF!</v>
      </c>
      <c r="S254" s="39" t="e">
        <f t="shared" si="38"/>
        <v>#REF!</v>
      </c>
      <c r="T254" s="39" t="e">
        <f t="shared" si="39"/>
        <v>#REF!</v>
      </c>
      <c r="U254" s="39" t="e">
        <f t="shared" si="40"/>
        <v>#REF!</v>
      </c>
      <c r="V254" s="39">
        <f t="shared" si="41"/>
        <v>0</v>
      </c>
      <c r="W254" s="39" t="e">
        <f t="shared" si="42"/>
        <v>#REF!</v>
      </c>
      <c r="X254" s="39" t="e">
        <f t="shared" si="43"/>
        <v>#REF!</v>
      </c>
      <c r="Y254" s="39" t="e">
        <f t="shared" si="44"/>
        <v>#REF!</v>
      </c>
      <c r="Z254" s="50" t="e">
        <f t="shared" si="45"/>
        <v>#REF!</v>
      </c>
      <c r="AA254" s="32" t="e">
        <f t="shared" si="46"/>
        <v>#REF!</v>
      </c>
      <c r="AB254" s="45" t="e">
        <f t="shared" si="47"/>
        <v>#REF!</v>
      </c>
      <c r="AC254" s="31"/>
    </row>
    <row r="255" spans="1:29" ht="13.5" customHeight="1">
      <c r="A255" s="47" t="e">
        <f>'Conveyor List'!#REF!</f>
        <v>#REF!</v>
      </c>
      <c r="B25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5" s="41" t="e">
        <f>IF(AND('Conveyor List'!#REF!="",'Conveyor List'!#REF!=""),0,'Conveyor List'!#REF!+'Conveyor List'!#REF!/12)</f>
        <v>#REF!</v>
      </c>
      <c r="D255" s="41" t="e">
        <f>IF(AND('Conveyor List'!#REF!="",'Conveyor List'!#REF!=""),0,IF(ISERROR(FIND("Slave",'Conveyor List'!#REF!)) =FALSE,'Conveyor List'!#REF!+'Conveyor List'!#REF!/12,0))</f>
        <v>#REF!</v>
      </c>
      <c r="E255" s="42" t="e">
        <f>IF('Conveyor List'!#REF!="",0,'Conveyor List'!#REF!)</f>
        <v>#REF!</v>
      </c>
      <c r="F25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5" s="41">
        <f>IF(Rework!W256&gt;0,IF(Rework!W256&gt;1,2,1),0)</f>
        <v>0</v>
      </c>
      <c r="I255" s="43">
        <f>IF(Rework!X256="",IF(Rework!$E256=61.5,2400,1800),Rework!X256)</f>
        <v>1800</v>
      </c>
      <c r="J255" s="41">
        <v>30</v>
      </c>
      <c r="K255" s="44">
        <f>IF(ISERROR(FIND("Slider",'Conveyor List'!#REF!))=FALSE,0.3,IF(ISERROR(FIND("Roller",'Conveyor List'!#REF!))=FALSE,0.05,0.25))</f>
        <v>0.25</v>
      </c>
      <c r="L255" s="44">
        <v>1</v>
      </c>
      <c r="M255" s="44">
        <v>0.95</v>
      </c>
      <c r="N255" s="44">
        <v>0.85</v>
      </c>
      <c r="O255" s="44">
        <f>IF(ISERROR(FIND("M",'Conveyor List'!#REF!))=TRUE,0.95,1)</f>
        <v>0.95</v>
      </c>
      <c r="P255" s="44">
        <v>1</v>
      </c>
      <c r="Q255" s="39" t="e">
        <f t="shared" si="36"/>
        <v>#REF!</v>
      </c>
      <c r="R255" s="39" t="e">
        <f t="shared" si="37"/>
        <v>#REF!</v>
      </c>
      <c r="S255" s="39" t="e">
        <f t="shared" si="38"/>
        <v>#REF!</v>
      </c>
      <c r="T255" s="39" t="e">
        <f t="shared" si="39"/>
        <v>#REF!</v>
      </c>
      <c r="U255" s="39" t="e">
        <f t="shared" si="40"/>
        <v>#REF!</v>
      </c>
      <c r="V255" s="39">
        <f t="shared" si="41"/>
        <v>0</v>
      </c>
      <c r="W255" s="39" t="e">
        <f t="shared" si="42"/>
        <v>#REF!</v>
      </c>
      <c r="X255" s="39" t="e">
        <f t="shared" si="43"/>
        <v>#REF!</v>
      </c>
      <c r="Y255" s="39" t="e">
        <f t="shared" si="44"/>
        <v>#REF!</v>
      </c>
      <c r="Z255" s="50" t="e">
        <f t="shared" si="45"/>
        <v>#REF!</v>
      </c>
      <c r="AA255" s="32" t="e">
        <f t="shared" si="46"/>
        <v>#REF!</v>
      </c>
      <c r="AB255" s="45" t="e">
        <f t="shared" si="47"/>
        <v>#REF!</v>
      </c>
      <c r="AC255" s="31"/>
    </row>
    <row r="256" spans="1:29" ht="13.5" customHeight="1">
      <c r="A256" s="47" t="e">
        <f>'Conveyor List'!#REF!</f>
        <v>#REF!</v>
      </c>
      <c r="B25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6" s="41" t="e">
        <f>IF(AND('Conveyor List'!#REF!="",'Conveyor List'!#REF!=""),0,'Conveyor List'!#REF!+'Conveyor List'!#REF!/12)</f>
        <v>#REF!</v>
      </c>
      <c r="D256" s="41" t="e">
        <f>IF(AND('Conveyor List'!#REF!="",'Conveyor List'!#REF!=""),0,IF(ISERROR(FIND("Slave",'Conveyor List'!#REF!)) =FALSE,'Conveyor List'!#REF!+'Conveyor List'!#REF!/12,0))</f>
        <v>#REF!</v>
      </c>
      <c r="E256" s="42" t="e">
        <f>IF('Conveyor List'!#REF!="",0,'Conveyor List'!#REF!)</f>
        <v>#REF!</v>
      </c>
      <c r="F25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6" s="41">
        <f>IF(Rework!W257&gt;0,IF(Rework!W257&gt;1,2,1),0)</f>
        <v>0</v>
      </c>
      <c r="I256" s="43">
        <f>IF(Rework!X257="",IF(Rework!$E257=61.5,2400,1800),Rework!X257)</f>
        <v>1800</v>
      </c>
      <c r="J256" s="41">
        <v>30</v>
      </c>
      <c r="K256" s="44">
        <f>IF(ISERROR(FIND("Slider",'Conveyor List'!#REF!))=FALSE,0.3,IF(ISERROR(FIND("Roller",'Conveyor List'!#REF!))=FALSE,0.05,0.25))</f>
        <v>0.25</v>
      </c>
      <c r="L256" s="44">
        <v>1</v>
      </c>
      <c r="M256" s="44">
        <v>0.95</v>
      </c>
      <c r="N256" s="44">
        <v>0.85</v>
      </c>
      <c r="O256" s="44">
        <f>IF(ISERROR(FIND("M",'Conveyor List'!#REF!))=TRUE,0.95,1)</f>
        <v>0.95</v>
      </c>
      <c r="P256" s="44">
        <v>1</v>
      </c>
      <c r="Q256" s="39" t="e">
        <f t="shared" si="36"/>
        <v>#REF!</v>
      </c>
      <c r="R256" s="39" t="e">
        <f t="shared" si="37"/>
        <v>#REF!</v>
      </c>
      <c r="S256" s="39" t="e">
        <f t="shared" si="38"/>
        <v>#REF!</v>
      </c>
      <c r="T256" s="39" t="e">
        <f t="shared" si="39"/>
        <v>#REF!</v>
      </c>
      <c r="U256" s="39" t="e">
        <f t="shared" si="40"/>
        <v>#REF!</v>
      </c>
      <c r="V256" s="39">
        <f t="shared" si="41"/>
        <v>0</v>
      </c>
      <c r="W256" s="39" t="e">
        <f t="shared" si="42"/>
        <v>#REF!</v>
      </c>
      <c r="X256" s="39" t="e">
        <f t="shared" si="43"/>
        <v>#REF!</v>
      </c>
      <c r="Y256" s="39" t="e">
        <f t="shared" si="44"/>
        <v>#REF!</v>
      </c>
      <c r="Z256" s="50" t="e">
        <f t="shared" si="45"/>
        <v>#REF!</v>
      </c>
      <c r="AA256" s="32" t="e">
        <f t="shared" si="46"/>
        <v>#REF!</v>
      </c>
      <c r="AB256" s="45" t="e">
        <f t="shared" si="47"/>
        <v>#REF!</v>
      </c>
      <c r="AC256" s="31"/>
    </row>
    <row r="257" spans="1:29" ht="13.5" customHeight="1">
      <c r="A257" s="47" t="str">
        <f>'Conveyor List'!C127</f>
        <v>BYB_315</v>
      </c>
      <c r="B257" s="40" t="e">
        <f>IF(AND('Conveyor List'!$H127="",'Conveyor List'!#REF!=""),0,MAX(MAX(LEFT('Conveyor List'!$H127,IF(ISERROR(FIND("/",'Conveyor List'!$H127))=TRUE,LEN('Conveyor List'!$H127),FIND("/",'Conveyor List'!$H127)-2)),TRIM(RIGHT('Conveyor List'!$H127,LEN('Conveyor List'!$H127)-IF(ISERROR(FIND("/",'Conveyor List'!$H127))=TRUE,0,FIND("/",'Conveyor List'!$H127))))),MAX(LEFT('Conveyor List'!#REF!,IF(ISERROR(FIND("/",'Conveyor List'!#REF!))=TRUE,LEN('Conveyor List'!#REF!),FIND("/",'Conveyor List'!#REF!)-2)),TRIM(RIGHT('Conveyor List'!#REF!,LEN('Conveyor List'!#REF!)-IF(ISERROR(FIND("/",'Conveyor List'!#REF!))=TRUE,0,FIND("/",'Conveyor List'!#REF!)))))))</f>
        <v>#REF!</v>
      </c>
      <c r="C257" s="41" t="e">
        <f>IF(AND('Conveyor List'!#REF!="",'Conveyor List'!#REF!=""),0,'Conveyor List'!#REF!+'Conveyor List'!#REF!/12)</f>
        <v>#REF!</v>
      </c>
      <c r="D257" s="41" t="e">
        <f>IF(AND('Conveyor List'!#REF!="",'Conveyor List'!#REF!=""),0,IF(ISERROR(FIND("Slave",'Conveyor List'!G127)) =FALSE,'Conveyor List'!#REF!+'Conveyor List'!#REF!/12,0))</f>
        <v>#REF!</v>
      </c>
      <c r="E257" s="42" t="e">
        <f>IF('Conveyor List'!#REF!="",0,'Conveyor List'!#REF!)</f>
        <v>#REF!</v>
      </c>
      <c r="F25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7" s="41">
        <f>IF(Rework!W258&gt;0,IF(Rework!W258&gt;1,2,1),0)</f>
        <v>0</v>
      </c>
      <c r="I257" s="43">
        <f>IF(Rework!X258="",IF(Rework!$E258=61.5,2400,1800),Rework!X258)</f>
        <v>1800</v>
      </c>
      <c r="J257" s="41">
        <v>30</v>
      </c>
      <c r="K257" s="44">
        <f>IF(ISERROR(FIND("Slider",'Conveyor List'!G127))=FALSE,0.3,IF(ISERROR(FIND("Roller",'Conveyor List'!G127))=FALSE,0.05,0.25))</f>
        <v>0.25</v>
      </c>
      <c r="L257" s="44">
        <v>1</v>
      </c>
      <c r="M257" s="44">
        <v>0.95</v>
      </c>
      <c r="N257" s="44">
        <v>0.85</v>
      </c>
      <c r="O257" s="44">
        <f>IF(ISERROR(FIND("M",'Conveyor List'!#REF!))=TRUE,0.95,1)</f>
        <v>0.95</v>
      </c>
      <c r="P257" s="44">
        <v>1</v>
      </c>
      <c r="Q257" s="39" t="e">
        <f t="shared" si="36"/>
        <v>#REF!</v>
      </c>
      <c r="R257" s="39" t="e">
        <f t="shared" si="37"/>
        <v>#REF!</v>
      </c>
      <c r="S257" s="39" t="e">
        <f t="shared" si="38"/>
        <v>#REF!</v>
      </c>
      <c r="T257" s="39" t="e">
        <f t="shared" si="39"/>
        <v>#REF!</v>
      </c>
      <c r="U257" s="39" t="e">
        <f t="shared" si="40"/>
        <v>#REF!</v>
      </c>
      <c r="V257" s="39">
        <f t="shared" si="41"/>
        <v>0</v>
      </c>
      <c r="W257" s="39" t="e">
        <f t="shared" si="42"/>
        <v>#REF!</v>
      </c>
      <c r="X257" s="39" t="e">
        <f t="shared" si="43"/>
        <v>#REF!</v>
      </c>
      <c r="Y257" s="39" t="e">
        <f t="shared" si="44"/>
        <v>#REF!</v>
      </c>
      <c r="Z257" s="50" t="e">
        <f t="shared" si="45"/>
        <v>#REF!</v>
      </c>
      <c r="AA257" s="32" t="e">
        <f t="shared" si="46"/>
        <v>#REF!</v>
      </c>
      <c r="AB257" s="45" t="e">
        <f t="shared" si="47"/>
        <v>#REF!</v>
      </c>
      <c r="AC257" s="31"/>
    </row>
    <row r="258" spans="1:29" ht="13.5" customHeight="1">
      <c r="A258" s="47" t="e">
        <f>'Conveyor List'!#REF!</f>
        <v>#REF!</v>
      </c>
      <c r="B25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8" s="41" t="e">
        <f>IF(AND('Conveyor List'!#REF!="",'Conveyor List'!#REF!=""),0,'Conveyor List'!#REF!+'Conveyor List'!#REF!/12)</f>
        <v>#REF!</v>
      </c>
      <c r="D258" s="41" t="e">
        <f>IF(AND('Conveyor List'!#REF!="",'Conveyor List'!#REF!=""),0,IF(ISERROR(FIND("Slave",'Conveyor List'!#REF!)) =FALSE,'Conveyor List'!#REF!+'Conveyor List'!#REF!/12,0))</f>
        <v>#REF!</v>
      </c>
      <c r="E258" s="42" t="e">
        <f>IF('Conveyor List'!#REF!="",0,'Conveyor List'!#REF!)</f>
        <v>#REF!</v>
      </c>
      <c r="F25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8" s="41">
        <f>IF(Rework!W259&gt;0,IF(Rework!W259&gt;1,2,1),0)</f>
        <v>0</v>
      </c>
      <c r="I258" s="43">
        <f>IF(Rework!X259="",IF(Rework!$E259=61.5,2400,1800),Rework!X259)</f>
        <v>1800</v>
      </c>
      <c r="J258" s="41">
        <v>30</v>
      </c>
      <c r="K258" s="44">
        <f>IF(ISERROR(FIND("Slider",'Conveyor List'!#REF!))=FALSE,0.3,IF(ISERROR(FIND("Roller",'Conveyor List'!#REF!))=FALSE,0.05,0.25))</f>
        <v>0.25</v>
      </c>
      <c r="L258" s="44">
        <v>1</v>
      </c>
      <c r="M258" s="44">
        <v>0.95</v>
      </c>
      <c r="N258" s="44">
        <v>0.85</v>
      </c>
      <c r="O258" s="44">
        <f>IF(ISERROR(FIND("M",'Conveyor List'!#REF!))=TRUE,0.95,1)</f>
        <v>0.95</v>
      </c>
      <c r="P258" s="44">
        <v>1</v>
      </c>
      <c r="Q258" s="39" t="e">
        <f t="shared" si="36"/>
        <v>#REF!</v>
      </c>
      <c r="R258" s="39" t="e">
        <f t="shared" si="37"/>
        <v>#REF!</v>
      </c>
      <c r="S258" s="39" t="e">
        <f t="shared" si="38"/>
        <v>#REF!</v>
      </c>
      <c r="T258" s="39" t="e">
        <f t="shared" si="39"/>
        <v>#REF!</v>
      </c>
      <c r="U258" s="39" t="e">
        <f t="shared" si="40"/>
        <v>#REF!</v>
      </c>
      <c r="V258" s="39">
        <f t="shared" si="41"/>
        <v>0</v>
      </c>
      <c r="W258" s="39" t="e">
        <f t="shared" si="42"/>
        <v>#REF!</v>
      </c>
      <c r="X258" s="39" t="e">
        <f t="shared" si="43"/>
        <v>#REF!</v>
      </c>
      <c r="Y258" s="39" t="e">
        <f t="shared" si="44"/>
        <v>#REF!</v>
      </c>
      <c r="Z258" s="50" t="e">
        <f t="shared" si="45"/>
        <v>#REF!</v>
      </c>
      <c r="AA258" s="32" t="e">
        <f t="shared" si="46"/>
        <v>#REF!</v>
      </c>
      <c r="AB258" s="45" t="e">
        <f t="shared" si="47"/>
        <v>#REF!</v>
      </c>
      <c r="AC258" s="31"/>
    </row>
    <row r="259" spans="1:29" ht="13.5" customHeight="1">
      <c r="A259" s="47" t="e">
        <f>'Conveyor List'!#REF!</f>
        <v>#REF!</v>
      </c>
      <c r="B25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9" s="41" t="e">
        <f>IF(AND('Conveyor List'!#REF!="",'Conveyor List'!#REF!=""),0,'Conveyor List'!#REF!+'Conveyor List'!#REF!/12)</f>
        <v>#REF!</v>
      </c>
      <c r="D259" s="41" t="e">
        <f>IF(AND('Conveyor List'!#REF!="",'Conveyor List'!#REF!=""),0,IF(ISERROR(FIND("Slave",'Conveyor List'!#REF!)) =FALSE,'Conveyor List'!#REF!+'Conveyor List'!#REF!/12,0))</f>
        <v>#REF!</v>
      </c>
      <c r="E259" s="42" t="e">
        <f>IF('Conveyor List'!#REF!="",0,'Conveyor List'!#REF!)</f>
        <v>#REF!</v>
      </c>
      <c r="F25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9" s="41">
        <f>IF(Rework!W260&gt;0,IF(Rework!W260&gt;1,2,1),0)</f>
        <v>0</v>
      </c>
      <c r="I259" s="43">
        <f>IF(Rework!X260="",IF(Rework!$E260=61.5,2400,1800),Rework!X260)</f>
        <v>1800</v>
      </c>
      <c r="J259" s="41">
        <v>30</v>
      </c>
      <c r="K259" s="44">
        <f>IF(ISERROR(FIND("Slider",'Conveyor List'!#REF!))=FALSE,0.3,IF(ISERROR(FIND("Roller",'Conveyor List'!#REF!))=FALSE,0.05,0.25))</f>
        <v>0.25</v>
      </c>
      <c r="L259" s="44">
        <v>1</v>
      </c>
      <c r="M259" s="44">
        <v>0.95</v>
      </c>
      <c r="N259" s="44">
        <v>0.85</v>
      </c>
      <c r="O259" s="44">
        <f>IF(ISERROR(FIND("M",'Conveyor List'!#REF!))=TRUE,0.95,1)</f>
        <v>0.95</v>
      </c>
      <c r="P259" s="44">
        <v>1</v>
      </c>
      <c r="Q259" s="39" t="e">
        <f t="shared" si="36"/>
        <v>#REF!</v>
      </c>
      <c r="R259" s="39" t="e">
        <f t="shared" si="37"/>
        <v>#REF!</v>
      </c>
      <c r="S259" s="39" t="e">
        <f t="shared" si="38"/>
        <v>#REF!</v>
      </c>
      <c r="T259" s="39" t="e">
        <f t="shared" si="39"/>
        <v>#REF!</v>
      </c>
      <c r="U259" s="39" t="e">
        <f t="shared" si="40"/>
        <v>#REF!</v>
      </c>
      <c r="V259" s="39">
        <f t="shared" si="41"/>
        <v>0</v>
      </c>
      <c r="W259" s="39" t="e">
        <f t="shared" si="42"/>
        <v>#REF!</v>
      </c>
      <c r="X259" s="39" t="e">
        <f t="shared" si="43"/>
        <v>#REF!</v>
      </c>
      <c r="Y259" s="39" t="e">
        <f t="shared" si="44"/>
        <v>#REF!</v>
      </c>
      <c r="Z259" s="50" t="e">
        <f t="shared" si="45"/>
        <v>#REF!</v>
      </c>
      <c r="AA259" s="32" t="e">
        <f t="shared" si="46"/>
        <v>#REF!</v>
      </c>
      <c r="AB259" s="45" t="e">
        <f t="shared" si="47"/>
        <v>#REF!</v>
      </c>
      <c r="AC259" s="31"/>
    </row>
    <row r="260" spans="1:29" ht="13.5" customHeight="1">
      <c r="A260" s="47" t="e">
        <f>'Conveyor List'!#REF!</f>
        <v>#REF!</v>
      </c>
      <c r="B26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60" s="41" t="e">
        <f>IF(AND('Conveyor List'!#REF!="",'Conveyor List'!#REF!=""),0,'Conveyor List'!#REF!+'Conveyor List'!#REF!/12)</f>
        <v>#REF!</v>
      </c>
      <c r="D260" s="41" t="e">
        <f>IF(AND('Conveyor List'!#REF!="",'Conveyor List'!#REF!=""),0,IF(ISERROR(FIND("Slave",'Conveyor List'!#REF!)) =FALSE,'Conveyor List'!#REF!+'Conveyor List'!#REF!/12,0))</f>
        <v>#REF!</v>
      </c>
      <c r="E260" s="42" t="e">
        <f>IF('Conveyor List'!#REF!="",0,'Conveyor List'!#REF!)</f>
        <v>#REF!</v>
      </c>
      <c r="F26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0" s="41">
        <f>IF(Rework!W261&gt;0,IF(Rework!W261&gt;1,2,1),0)</f>
        <v>0</v>
      </c>
      <c r="I260" s="43">
        <f>IF(Rework!X261="",IF(Rework!$E261=61.5,2400,1800),Rework!X261)</f>
        <v>1800</v>
      </c>
      <c r="J260" s="41">
        <v>30</v>
      </c>
      <c r="K260" s="44">
        <f>IF(ISERROR(FIND("Slider",'Conveyor List'!#REF!))=FALSE,0.3,IF(ISERROR(FIND("Roller",'Conveyor List'!#REF!))=FALSE,0.05,0.25))</f>
        <v>0.25</v>
      </c>
      <c r="L260" s="44">
        <v>1</v>
      </c>
      <c r="M260" s="44">
        <v>0.95</v>
      </c>
      <c r="N260" s="44">
        <v>0.85</v>
      </c>
      <c r="O260" s="44">
        <f>IF(ISERROR(FIND("M",'Conveyor List'!#REF!))=TRUE,0.95,1)</f>
        <v>0.95</v>
      </c>
      <c r="P260" s="44">
        <v>1</v>
      </c>
      <c r="Q260" s="39" t="e">
        <f t="shared" si="36"/>
        <v>#REF!</v>
      </c>
      <c r="R260" s="39" t="e">
        <f t="shared" si="37"/>
        <v>#REF!</v>
      </c>
      <c r="S260" s="39" t="e">
        <f t="shared" si="38"/>
        <v>#REF!</v>
      </c>
      <c r="T260" s="39" t="e">
        <f t="shared" si="39"/>
        <v>#REF!</v>
      </c>
      <c r="U260" s="39" t="e">
        <f t="shared" si="40"/>
        <v>#REF!</v>
      </c>
      <c r="V260" s="39">
        <f t="shared" si="41"/>
        <v>0</v>
      </c>
      <c r="W260" s="39" t="e">
        <f t="shared" si="42"/>
        <v>#REF!</v>
      </c>
      <c r="X260" s="39" t="e">
        <f t="shared" si="43"/>
        <v>#REF!</v>
      </c>
      <c r="Y260" s="39" t="e">
        <f t="shared" si="44"/>
        <v>#REF!</v>
      </c>
      <c r="Z260" s="50" t="e">
        <f t="shared" si="45"/>
        <v>#REF!</v>
      </c>
      <c r="AA260" s="32" t="e">
        <f t="shared" si="46"/>
        <v>#REF!</v>
      </c>
      <c r="AB260" s="45" t="e">
        <f t="shared" si="47"/>
        <v>#REF!</v>
      </c>
      <c r="AC260" s="31"/>
    </row>
    <row r="261" spans="1:29" ht="13.5" customHeight="1">
      <c r="A261" s="47" t="e">
        <f>'Conveyor List'!#REF!</f>
        <v>#REF!</v>
      </c>
      <c r="B26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61" s="41" t="e">
        <f>IF(AND('Conveyor List'!#REF!="",'Conveyor List'!#REF!=""),0,'Conveyor List'!#REF!+'Conveyor List'!#REF!/12)</f>
        <v>#REF!</v>
      </c>
      <c r="D261" s="41" t="e">
        <f>IF(AND('Conveyor List'!#REF!="",'Conveyor List'!#REF!=""),0,IF(ISERROR(FIND("Slave",'Conveyor List'!#REF!)) =FALSE,'Conveyor List'!#REF!+'Conveyor List'!#REF!/12,0))</f>
        <v>#REF!</v>
      </c>
      <c r="E261" s="42" t="e">
        <f>IF('Conveyor List'!#REF!="",0,'Conveyor List'!#REF!)</f>
        <v>#REF!</v>
      </c>
      <c r="F26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1" s="41">
        <f>IF(Rework!W262&gt;0,IF(Rework!W262&gt;1,2,1),0)</f>
        <v>0</v>
      </c>
      <c r="I261" s="43">
        <f>IF(Rework!X262="",IF(Rework!$E262=61.5,2400,1800),Rework!X262)</f>
        <v>1800</v>
      </c>
      <c r="J261" s="41">
        <v>30</v>
      </c>
      <c r="K261" s="44">
        <f>IF(ISERROR(FIND("Slider",'Conveyor List'!#REF!))=FALSE,0.3,IF(ISERROR(FIND("Roller",'Conveyor List'!#REF!))=FALSE,0.05,0.25))</f>
        <v>0.25</v>
      </c>
      <c r="L261" s="44">
        <v>1</v>
      </c>
      <c r="M261" s="44">
        <v>0.95</v>
      </c>
      <c r="N261" s="44">
        <v>0.85</v>
      </c>
      <c r="O261" s="44">
        <f>IF(ISERROR(FIND("M",'Conveyor List'!#REF!))=TRUE,0.95,1)</f>
        <v>0.95</v>
      </c>
      <c r="P261" s="44">
        <v>1</v>
      </c>
      <c r="Q261" s="39" t="e">
        <f t="shared" si="36"/>
        <v>#REF!</v>
      </c>
      <c r="R261" s="39" t="e">
        <f t="shared" si="37"/>
        <v>#REF!</v>
      </c>
      <c r="S261" s="39" t="e">
        <f t="shared" si="38"/>
        <v>#REF!</v>
      </c>
      <c r="T261" s="39" t="e">
        <f t="shared" si="39"/>
        <v>#REF!</v>
      </c>
      <c r="U261" s="39" t="e">
        <f t="shared" si="40"/>
        <v>#REF!</v>
      </c>
      <c r="V261" s="39">
        <f t="shared" si="41"/>
        <v>0</v>
      </c>
      <c r="W261" s="39" t="e">
        <f t="shared" si="42"/>
        <v>#REF!</v>
      </c>
      <c r="X261" s="39" t="e">
        <f t="shared" si="43"/>
        <v>#REF!</v>
      </c>
      <c r="Y261" s="39" t="e">
        <f t="shared" si="44"/>
        <v>#REF!</v>
      </c>
      <c r="Z261" s="50" t="e">
        <f t="shared" si="45"/>
        <v>#REF!</v>
      </c>
      <c r="AA261" s="32" t="e">
        <f t="shared" si="46"/>
        <v>#REF!</v>
      </c>
      <c r="AB261" s="45" t="e">
        <f t="shared" si="47"/>
        <v>#REF!</v>
      </c>
      <c r="AC261" s="31"/>
    </row>
    <row r="262" spans="1:29" ht="13.5" customHeight="1">
      <c r="A262" s="47" t="str">
        <f>'Conveyor List'!C136</f>
        <v>BYB_360</v>
      </c>
      <c r="B262" s="40" t="e">
        <f>IF(AND('Conveyor List'!$H136="",'Conveyor List'!#REF!=""),0,MAX(MAX(LEFT('Conveyor List'!$H136,IF(ISERROR(FIND("/",'Conveyor List'!$H136))=TRUE,LEN('Conveyor List'!$H136),FIND("/",'Conveyor List'!$H136)-2)),TRIM(RIGHT('Conveyor List'!$H136,LEN('Conveyor List'!$H136)-IF(ISERROR(FIND("/",'Conveyor List'!$H136))=TRUE,0,FIND("/",'Conveyor List'!$H136))))),MAX(LEFT('Conveyor List'!#REF!,IF(ISERROR(FIND("/",'Conveyor List'!#REF!))=TRUE,LEN('Conveyor List'!#REF!),FIND("/",'Conveyor List'!#REF!)-2)),TRIM(RIGHT('Conveyor List'!#REF!,LEN('Conveyor List'!#REF!)-IF(ISERROR(FIND("/",'Conveyor List'!#REF!))=TRUE,0,FIND("/",'Conveyor List'!#REF!)))))))</f>
        <v>#REF!</v>
      </c>
      <c r="C262" s="41" t="e">
        <f>IF(AND('Conveyor List'!#REF!="",'Conveyor List'!#REF!=""),0,'Conveyor List'!#REF!+'Conveyor List'!#REF!/12)</f>
        <v>#REF!</v>
      </c>
      <c r="D262" s="41" t="e">
        <f>IF(AND('Conveyor List'!#REF!="",'Conveyor List'!#REF!=""),0,IF(ISERROR(FIND("Slave",'Conveyor List'!G136)) =FALSE,'Conveyor List'!#REF!+'Conveyor List'!#REF!/12,0))</f>
        <v>#REF!</v>
      </c>
      <c r="E262" s="42" t="e">
        <f>IF('Conveyor List'!#REF!="",0,'Conveyor List'!#REF!)</f>
        <v>#REF!</v>
      </c>
      <c r="F26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2" s="41">
        <f>IF(Rework!W263&gt;0,IF(Rework!W263&gt;1,2,1),0)</f>
        <v>0</v>
      </c>
      <c r="I262" s="43">
        <f>IF(Rework!X263="",IF(Rework!$E263=61.5,2400,1800),Rework!X263)</f>
        <v>1800</v>
      </c>
      <c r="J262" s="41">
        <v>30</v>
      </c>
      <c r="K262" s="44">
        <f>IF(ISERROR(FIND("Slider",'Conveyor List'!G136))=FALSE,0.3,IF(ISERROR(FIND("Roller",'Conveyor List'!G136))=FALSE,0.05,0.25))</f>
        <v>0.25</v>
      </c>
      <c r="L262" s="44">
        <v>1</v>
      </c>
      <c r="M262" s="44">
        <v>0.95</v>
      </c>
      <c r="N262" s="44">
        <v>0.85</v>
      </c>
      <c r="O262" s="44">
        <f>IF(ISERROR(FIND("M",'Conveyor List'!#REF!))=TRUE,0.95,1)</f>
        <v>0.95</v>
      </c>
      <c r="P262" s="44">
        <v>1</v>
      </c>
      <c r="Q262" s="39" t="e">
        <f t="shared" ref="Q262:Q325" si="48">IF(B262=0,0,(I262*J262)/(60*B262))</f>
        <v>#REF!</v>
      </c>
      <c r="R262" s="39" t="e">
        <f t="shared" ref="R262:R325" si="49">IF(E262=0,0,(2*L262*((E262-1)/12)))</f>
        <v>#REF!</v>
      </c>
      <c r="S262" s="39" t="e">
        <f t="shared" ref="S262:S325" si="50">IF(B262=0,0,(1.25*B262*K262*C262*(Q262+R262))/(33000*M262*N262*O262))</f>
        <v>#REF!</v>
      </c>
      <c r="T262" s="39" t="e">
        <f t="shared" ref="T262:T325" si="51">IF(AND(G262=0,F262=0),0,(1.25*I262*J262*((G262-F262)/12))/(60*33000*M262*N262*O262))</f>
        <v>#REF!</v>
      </c>
      <c r="U262" s="39" t="e">
        <f t="shared" ref="U262:U325" si="52">IF(E262=0,0,(1.25*B262*0.05*(Q262+(((E262/12)-1)*L262))*C262)/(60*33000*M262*N262*O262))</f>
        <v>#REF!</v>
      </c>
      <c r="V262" s="39">
        <f t="shared" ref="V262:V325" si="53">IF(H262=0,0,(1.25*B262*K262*(H262*((12*(E262-1))+200)))/(33000*M262*N262*O262))</f>
        <v>0</v>
      </c>
      <c r="W262" s="39" t="e">
        <f t="shared" ref="W262:W325" si="54">IF(D262=0,0,(1.25*B262*K262*D262*(Q262+R262))/(33000*M262*N262*O262*O262)+5*(0.01*(500+1.25*((Q262+R262)*K262*D262)))*B262/(33000*M262*N262*O262*O262))</f>
        <v>#REF!</v>
      </c>
      <c r="X262" s="39" t="e">
        <f t="shared" ref="X262:X325" si="55">IF(B262=0,0,ROUNDUP(((AA262/B262)*33000*N262),0))</f>
        <v>#REF!</v>
      </c>
      <c r="Y262" s="39" t="e">
        <f t="shared" ref="Y262:Y325" si="56">IF(C262="",0,ROUNDUP((((K262*(C262+D262)*(Q262+R262))+(J262+((G262-F262)/12)))/0.85),0))</f>
        <v>#REF!</v>
      </c>
      <c r="Z262" s="50" t="e">
        <f t="shared" ref="Z262:Z325" si="57">S262+T262+U262+V262+W262</f>
        <v>#REF!</v>
      </c>
      <c r="AA262" s="32" t="e">
        <f t="shared" ref="AA262:AA325" si="58">VLOOKUP(Z262,$AD$3:$AF$13,3,TRUE)</f>
        <v>#REF!</v>
      </c>
      <c r="AB262" s="45" t="e">
        <f t="shared" ref="AB262:AB325" si="59">VLOOKUP(X262,$AH$3:$AJ$5,3,TRUE)</f>
        <v>#REF!</v>
      </c>
      <c r="AC262" s="31"/>
    </row>
    <row r="263" spans="1:29" ht="13.5" customHeight="1">
      <c r="A263" s="47" t="str">
        <f>'Conveyor List'!C137</f>
        <v>BYB_365</v>
      </c>
      <c r="B263" s="40" t="e">
        <f>IF(AND('Conveyor List'!$H137="",'Conveyor List'!#REF!=""),0,MAX(MAX(LEFT('Conveyor List'!$H137,IF(ISERROR(FIND("/",'Conveyor List'!$H137))=TRUE,LEN('Conveyor List'!$H137),FIND("/",'Conveyor List'!$H137)-2)),TRIM(RIGHT('Conveyor List'!$H137,LEN('Conveyor List'!$H137)-IF(ISERROR(FIND("/",'Conveyor List'!$H137))=TRUE,0,FIND("/",'Conveyor List'!$H137))))),MAX(LEFT('Conveyor List'!#REF!,IF(ISERROR(FIND("/",'Conveyor List'!#REF!))=TRUE,LEN('Conveyor List'!#REF!),FIND("/",'Conveyor List'!#REF!)-2)),TRIM(RIGHT('Conveyor List'!#REF!,LEN('Conveyor List'!#REF!)-IF(ISERROR(FIND("/",'Conveyor List'!#REF!))=TRUE,0,FIND("/",'Conveyor List'!#REF!)))))))</f>
        <v>#REF!</v>
      </c>
      <c r="C263" s="41" t="e">
        <f>IF(AND('Conveyor List'!#REF!="",'Conveyor List'!#REF!=""),0,'Conveyor List'!#REF!+'Conveyor List'!#REF!/12)</f>
        <v>#REF!</v>
      </c>
      <c r="D263" s="41" t="e">
        <f>IF(AND('Conveyor List'!#REF!="",'Conveyor List'!#REF!=""),0,IF(ISERROR(FIND("Slave",'Conveyor List'!G137)) =FALSE,'Conveyor List'!#REF!+'Conveyor List'!#REF!/12,0))</f>
        <v>#REF!</v>
      </c>
      <c r="E263" s="42" t="e">
        <f>IF('Conveyor List'!#REF!="",0,'Conveyor List'!#REF!)</f>
        <v>#REF!</v>
      </c>
      <c r="F26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3" s="41">
        <f>IF(Rework!W264&gt;0,IF(Rework!W264&gt;1,2,1),0)</f>
        <v>0</v>
      </c>
      <c r="I263" s="43">
        <f>IF(Rework!X264="",IF(Rework!$E264=61.5,2400,1800),Rework!X264)</f>
        <v>1800</v>
      </c>
      <c r="J263" s="41">
        <v>30</v>
      </c>
      <c r="K263" s="44">
        <f>IF(ISERROR(FIND("Slider",'Conveyor List'!G137))=FALSE,0.3,IF(ISERROR(FIND("Roller",'Conveyor List'!G137))=FALSE,0.05,0.25))</f>
        <v>0.25</v>
      </c>
      <c r="L263" s="44">
        <v>1</v>
      </c>
      <c r="M263" s="44">
        <v>0.95</v>
      </c>
      <c r="N263" s="44">
        <v>0.85</v>
      </c>
      <c r="O263" s="44">
        <f>IF(ISERROR(FIND("M",'Conveyor List'!#REF!))=TRUE,0.95,1)</f>
        <v>0.95</v>
      </c>
      <c r="P263" s="44">
        <v>1</v>
      </c>
      <c r="Q263" s="39" t="e">
        <f t="shared" si="48"/>
        <v>#REF!</v>
      </c>
      <c r="R263" s="39" t="e">
        <f t="shared" si="49"/>
        <v>#REF!</v>
      </c>
      <c r="S263" s="39" t="e">
        <f t="shared" si="50"/>
        <v>#REF!</v>
      </c>
      <c r="T263" s="39" t="e">
        <f t="shared" si="51"/>
        <v>#REF!</v>
      </c>
      <c r="U263" s="39" t="e">
        <f t="shared" si="52"/>
        <v>#REF!</v>
      </c>
      <c r="V263" s="39">
        <f t="shared" si="53"/>
        <v>0</v>
      </c>
      <c r="W263" s="39" t="e">
        <f t="shared" si="54"/>
        <v>#REF!</v>
      </c>
      <c r="X263" s="39" t="e">
        <f t="shared" si="55"/>
        <v>#REF!</v>
      </c>
      <c r="Y263" s="39" t="e">
        <f t="shared" si="56"/>
        <v>#REF!</v>
      </c>
      <c r="Z263" s="50" t="e">
        <f t="shared" si="57"/>
        <v>#REF!</v>
      </c>
      <c r="AA263" s="32" t="e">
        <f t="shared" si="58"/>
        <v>#REF!</v>
      </c>
      <c r="AB263" s="45" t="e">
        <f t="shared" si="59"/>
        <v>#REF!</v>
      </c>
      <c r="AC263" s="31"/>
    </row>
    <row r="264" spans="1:29" ht="13.5" customHeight="1">
      <c r="A264" s="47" t="str">
        <f>'Conveyor List'!C147</f>
        <v>BYC_145</v>
      </c>
      <c r="B264" s="40" t="e">
        <f>IF(AND('Conveyor List'!$H147="",'Conveyor List'!#REF!=""),0,MAX(MAX(LEFT('Conveyor List'!$H147,IF(ISERROR(FIND("/",'Conveyor List'!$H147))=TRUE,LEN('Conveyor List'!$H147),FIND("/",'Conveyor List'!$H147)-2)),TRIM(RIGHT('Conveyor List'!$H147,LEN('Conveyor List'!$H147)-IF(ISERROR(FIND("/",'Conveyor List'!$H147))=TRUE,0,FIND("/",'Conveyor List'!$H147))))),MAX(LEFT('Conveyor List'!#REF!,IF(ISERROR(FIND("/",'Conveyor List'!#REF!))=TRUE,LEN('Conveyor List'!#REF!),FIND("/",'Conveyor List'!#REF!)-2)),TRIM(RIGHT('Conveyor List'!#REF!,LEN('Conveyor List'!#REF!)-IF(ISERROR(FIND("/",'Conveyor List'!#REF!))=TRUE,0,FIND("/",'Conveyor List'!#REF!)))))))</f>
        <v>#REF!</v>
      </c>
      <c r="C264" s="41" t="e">
        <f>IF(AND('Conveyor List'!#REF!="",'Conveyor List'!#REF!=""),0,'Conveyor List'!#REF!+'Conveyor List'!#REF!/12)</f>
        <v>#REF!</v>
      </c>
      <c r="D264" s="41" t="e">
        <f>IF(AND('Conveyor List'!#REF!="",'Conveyor List'!#REF!=""),0,IF(ISERROR(FIND("Slave",'Conveyor List'!G147)) =FALSE,'Conveyor List'!#REF!+'Conveyor List'!#REF!/12,0))</f>
        <v>#REF!</v>
      </c>
      <c r="E264" s="42" t="e">
        <f>IF('Conveyor List'!#REF!="",0,'Conveyor List'!#REF!)</f>
        <v>#REF!</v>
      </c>
      <c r="F26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4" s="41">
        <f>IF(Rework!W265&gt;0,IF(Rework!W265&gt;1,2,1),0)</f>
        <v>0</v>
      </c>
      <c r="I264" s="43">
        <f>IF(Rework!X265="",IF(Rework!$E265=61.5,2400,1800),Rework!X265)</f>
        <v>1800</v>
      </c>
      <c r="J264" s="41">
        <v>30</v>
      </c>
      <c r="K264" s="44">
        <f>IF(ISERROR(FIND("Slider",'Conveyor List'!G147))=FALSE,0.3,IF(ISERROR(FIND("Roller",'Conveyor List'!G147))=FALSE,0.05,0.25))</f>
        <v>0.25</v>
      </c>
      <c r="L264" s="44">
        <v>1</v>
      </c>
      <c r="M264" s="44">
        <v>0.95</v>
      </c>
      <c r="N264" s="44">
        <v>0.85</v>
      </c>
      <c r="O264" s="44">
        <f>IF(ISERROR(FIND("M",'Conveyor List'!#REF!))=TRUE,0.95,1)</f>
        <v>0.95</v>
      </c>
      <c r="P264" s="44">
        <v>1</v>
      </c>
      <c r="Q264" s="39" t="e">
        <f t="shared" si="48"/>
        <v>#REF!</v>
      </c>
      <c r="R264" s="39" t="e">
        <f t="shared" si="49"/>
        <v>#REF!</v>
      </c>
      <c r="S264" s="39" t="e">
        <f t="shared" si="50"/>
        <v>#REF!</v>
      </c>
      <c r="T264" s="39" t="e">
        <f t="shared" si="51"/>
        <v>#REF!</v>
      </c>
      <c r="U264" s="39" t="e">
        <f t="shared" si="52"/>
        <v>#REF!</v>
      </c>
      <c r="V264" s="39">
        <f t="shared" si="53"/>
        <v>0</v>
      </c>
      <c r="W264" s="39" t="e">
        <f t="shared" si="54"/>
        <v>#REF!</v>
      </c>
      <c r="X264" s="39" t="e">
        <f t="shared" si="55"/>
        <v>#REF!</v>
      </c>
      <c r="Y264" s="39" t="e">
        <f t="shared" si="56"/>
        <v>#REF!</v>
      </c>
      <c r="Z264" s="50" t="e">
        <f t="shared" si="57"/>
        <v>#REF!</v>
      </c>
      <c r="AA264" s="32" t="e">
        <f t="shared" si="58"/>
        <v>#REF!</v>
      </c>
      <c r="AB264" s="45" t="e">
        <f t="shared" si="59"/>
        <v>#REF!</v>
      </c>
      <c r="AC264" s="31"/>
    </row>
    <row r="265" spans="1:29" ht="13.5" customHeight="1">
      <c r="A265" s="47" t="str">
        <f>'Conveyor List'!C149</f>
        <v>BYC_155</v>
      </c>
      <c r="B265" s="40" t="e">
        <f>IF(AND('Conveyor List'!$H149="",'Conveyor List'!#REF!=""),0,MAX(MAX(LEFT('Conveyor List'!$H149,IF(ISERROR(FIND("/",'Conveyor List'!$H149))=TRUE,LEN('Conveyor List'!$H149),FIND("/",'Conveyor List'!$H149)-2)),TRIM(RIGHT('Conveyor List'!$H149,LEN('Conveyor List'!$H149)-IF(ISERROR(FIND("/",'Conveyor List'!$H149))=TRUE,0,FIND("/",'Conveyor List'!$H149))))),MAX(LEFT('Conveyor List'!#REF!,IF(ISERROR(FIND("/",'Conveyor List'!#REF!))=TRUE,LEN('Conveyor List'!#REF!),FIND("/",'Conveyor List'!#REF!)-2)),TRIM(RIGHT('Conveyor List'!#REF!,LEN('Conveyor List'!#REF!)-IF(ISERROR(FIND("/",'Conveyor List'!#REF!))=TRUE,0,FIND("/",'Conveyor List'!#REF!)))))))</f>
        <v>#REF!</v>
      </c>
      <c r="C265" s="41" t="e">
        <f>IF(AND('Conveyor List'!#REF!="",'Conveyor List'!#REF!=""),0,'Conveyor List'!#REF!+'Conveyor List'!#REF!/12)</f>
        <v>#REF!</v>
      </c>
      <c r="D265" s="41" t="e">
        <f>IF(AND('Conveyor List'!#REF!="",'Conveyor List'!#REF!=""),0,IF(ISERROR(FIND("Slave",'Conveyor List'!G149)) =FALSE,'Conveyor List'!#REF!+'Conveyor List'!#REF!/12,0))</f>
        <v>#REF!</v>
      </c>
      <c r="E265" s="42" t="e">
        <f>IF('Conveyor List'!#REF!="",0,'Conveyor List'!#REF!)</f>
        <v>#REF!</v>
      </c>
      <c r="F26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5" s="41">
        <f>IF(Rework!W266&gt;0,IF(Rework!W266&gt;1,2,1),0)</f>
        <v>0</v>
      </c>
      <c r="I265" s="43">
        <f>IF(Rework!X266="",IF(Rework!$E266=61.5,2400,1800),Rework!X266)</f>
        <v>1800</v>
      </c>
      <c r="J265" s="41">
        <v>30</v>
      </c>
      <c r="K265" s="44">
        <f>IF(ISERROR(FIND("Slider",'Conveyor List'!G149))=FALSE,0.3,IF(ISERROR(FIND("Roller",'Conveyor List'!G149))=FALSE,0.05,0.25))</f>
        <v>0.25</v>
      </c>
      <c r="L265" s="44">
        <v>1</v>
      </c>
      <c r="M265" s="44">
        <v>0.95</v>
      </c>
      <c r="N265" s="44">
        <v>0.85</v>
      </c>
      <c r="O265" s="44">
        <f>IF(ISERROR(FIND("M",'Conveyor List'!#REF!))=TRUE,0.95,1)</f>
        <v>0.95</v>
      </c>
      <c r="P265" s="44">
        <v>1</v>
      </c>
      <c r="Q265" s="39" t="e">
        <f t="shared" si="48"/>
        <v>#REF!</v>
      </c>
      <c r="R265" s="39" t="e">
        <f t="shared" si="49"/>
        <v>#REF!</v>
      </c>
      <c r="S265" s="39" t="e">
        <f t="shared" si="50"/>
        <v>#REF!</v>
      </c>
      <c r="T265" s="39" t="e">
        <f t="shared" si="51"/>
        <v>#REF!</v>
      </c>
      <c r="U265" s="39" t="e">
        <f t="shared" si="52"/>
        <v>#REF!</v>
      </c>
      <c r="V265" s="39">
        <f t="shared" si="53"/>
        <v>0</v>
      </c>
      <c r="W265" s="39" t="e">
        <f t="shared" si="54"/>
        <v>#REF!</v>
      </c>
      <c r="X265" s="39" t="e">
        <f t="shared" si="55"/>
        <v>#REF!</v>
      </c>
      <c r="Y265" s="39" t="e">
        <f t="shared" si="56"/>
        <v>#REF!</v>
      </c>
      <c r="Z265" s="50" t="e">
        <f t="shared" si="57"/>
        <v>#REF!</v>
      </c>
      <c r="AA265" s="32" t="e">
        <f t="shared" si="58"/>
        <v>#REF!</v>
      </c>
      <c r="AB265" s="45" t="e">
        <f t="shared" si="59"/>
        <v>#REF!</v>
      </c>
      <c r="AC265" s="31"/>
    </row>
    <row r="266" spans="1:29" ht="13.5" customHeight="1">
      <c r="A266" s="47" t="str">
        <f>'Conveyor List'!C150</f>
        <v>BYC_160</v>
      </c>
      <c r="B266" s="40" t="e">
        <f>IF(AND('Conveyor List'!$H150="",'Conveyor List'!#REF!=""),0,MAX(MAX(LEFT('Conveyor List'!$H150,IF(ISERROR(FIND("/",'Conveyor List'!$H150))=TRUE,LEN('Conveyor List'!$H150),FIND("/",'Conveyor List'!$H150)-2)),TRIM(RIGHT('Conveyor List'!$H150,LEN('Conveyor List'!$H150)-IF(ISERROR(FIND("/",'Conveyor List'!$H150))=TRUE,0,FIND("/",'Conveyor List'!$H150))))),MAX(LEFT('Conveyor List'!#REF!,IF(ISERROR(FIND("/",'Conveyor List'!#REF!))=TRUE,LEN('Conveyor List'!#REF!),FIND("/",'Conveyor List'!#REF!)-2)),TRIM(RIGHT('Conveyor List'!#REF!,LEN('Conveyor List'!#REF!)-IF(ISERROR(FIND("/",'Conveyor List'!#REF!))=TRUE,0,FIND("/",'Conveyor List'!#REF!)))))))</f>
        <v>#REF!</v>
      </c>
      <c r="C266" s="41" t="e">
        <f>IF(AND('Conveyor List'!#REF!="",'Conveyor List'!#REF!=""),0,'Conveyor List'!#REF!+'Conveyor List'!#REF!/12)</f>
        <v>#REF!</v>
      </c>
      <c r="D266" s="41" t="e">
        <f>IF(AND('Conveyor List'!#REF!="",'Conveyor List'!#REF!=""),0,IF(ISERROR(FIND("Slave",'Conveyor List'!G150)) =FALSE,'Conveyor List'!#REF!+'Conveyor List'!#REF!/12,0))</f>
        <v>#REF!</v>
      </c>
      <c r="E266" s="42" t="e">
        <f>IF('Conveyor List'!#REF!="",0,'Conveyor List'!#REF!)</f>
        <v>#REF!</v>
      </c>
      <c r="F26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6" s="41">
        <f>IF(Rework!W267&gt;0,IF(Rework!W267&gt;1,2,1),0)</f>
        <v>0</v>
      </c>
      <c r="I266" s="43">
        <f>IF(Rework!X267="",IF(Rework!$E267=61.5,2400,1800),Rework!X267)</f>
        <v>1800</v>
      </c>
      <c r="J266" s="41">
        <v>30</v>
      </c>
      <c r="K266" s="44">
        <f>IF(ISERROR(FIND("Slider",'Conveyor List'!G150))=FALSE,0.3,IF(ISERROR(FIND("Roller",'Conveyor List'!G150))=FALSE,0.05,0.25))</f>
        <v>0.25</v>
      </c>
      <c r="L266" s="44">
        <v>1</v>
      </c>
      <c r="M266" s="44">
        <v>0.95</v>
      </c>
      <c r="N266" s="44">
        <v>0.85</v>
      </c>
      <c r="O266" s="44">
        <f>IF(ISERROR(FIND("M",'Conveyor List'!#REF!))=TRUE,0.95,1)</f>
        <v>0.95</v>
      </c>
      <c r="P266" s="44">
        <v>1</v>
      </c>
      <c r="Q266" s="39" t="e">
        <f t="shared" si="48"/>
        <v>#REF!</v>
      </c>
      <c r="R266" s="39" t="e">
        <f t="shared" si="49"/>
        <v>#REF!</v>
      </c>
      <c r="S266" s="39" t="e">
        <f t="shared" si="50"/>
        <v>#REF!</v>
      </c>
      <c r="T266" s="39" t="e">
        <f t="shared" si="51"/>
        <v>#REF!</v>
      </c>
      <c r="U266" s="39" t="e">
        <f t="shared" si="52"/>
        <v>#REF!</v>
      </c>
      <c r="V266" s="39">
        <f t="shared" si="53"/>
        <v>0</v>
      </c>
      <c r="W266" s="39" t="e">
        <f t="shared" si="54"/>
        <v>#REF!</v>
      </c>
      <c r="X266" s="39" t="e">
        <f t="shared" si="55"/>
        <v>#REF!</v>
      </c>
      <c r="Y266" s="39" t="e">
        <f t="shared" si="56"/>
        <v>#REF!</v>
      </c>
      <c r="Z266" s="50" t="e">
        <f t="shared" si="57"/>
        <v>#REF!</v>
      </c>
      <c r="AA266" s="32" t="e">
        <f t="shared" si="58"/>
        <v>#REF!</v>
      </c>
      <c r="AB266" s="45" t="e">
        <f t="shared" si="59"/>
        <v>#REF!</v>
      </c>
      <c r="AC266" s="31"/>
    </row>
    <row r="267" spans="1:29" ht="13.5" customHeight="1">
      <c r="A267" s="47" t="str">
        <f>'Conveyor List'!C327</f>
        <v>NCS1_050_CH17</v>
      </c>
      <c r="B267" s="40" t="e">
        <f>IF(AND('Conveyor List'!$H327="",'Conveyor List'!#REF!=""),0,MAX(MAX(LEFT('Conveyor List'!$H327,IF(ISERROR(FIND("/",'Conveyor List'!$H327))=TRUE,LEN('Conveyor List'!$H327),FIND("/",'Conveyor List'!$H327)-2)),TRIM(RIGHT('Conveyor List'!$H327,LEN('Conveyor List'!$H327)-IF(ISERROR(FIND("/",'Conveyor List'!$H327))=TRUE,0,FIND("/",'Conveyor List'!$H327))))),MAX(LEFT('Conveyor List'!#REF!,IF(ISERROR(FIND("/",'Conveyor List'!#REF!))=TRUE,LEN('Conveyor List'!#REF!),FIND("/",'Conveyor List'!#REF!)-2)),TRIM(RIGHT('Conveyor List'!#REF!,LEN('Conveyor List'!#REF!)-IF(ISERROR(FIND("/",'Conveyor List'!#REF!))=TRUE,0,FIND("/",'Conveyor List'!#REF!)))))))</f>
        <v>#REF!</v>
      </c>
      <c r="C267" s="41" t="e">
        <f>IF(AND('Conveyor List'!#REF!="",'Conveyor List'!#REF!=""),0,'Conveyor List'!#REF!+'Conveyor List'!#REF!/12)</f>
        <v>#REF!</v>
      </c>
      <c r="D267" s="41" t="e">
        <f>IF(AND('Conveyor List'!#REF!="",'Conveyor List'!#REF!=""),0,IF(ISERROR(FIND("Slave",'Conveyor List'!G327)) =FALSE,'Conveyor List'!#REF!+'Conveyor List'!#REF!/12,0))</f>
        <v>#REF!</v>
      </c>
      <c r="E267" s="42" t="e">
        <f>IF('Conveyor List'!#REF!="",0,'Conveyor List'!#REF!)</f>
        <v>#REF!</v>
      </c>
      <c r="F26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7" s="41">
        <f>IF(Rework!W268&gt;0,IF(Rework!W268&gt;1,2,1),0)</f>
        <v>0</v>
      </c>
      <c r="I267" s="43">
        <f>IF(Rework!X268="",IF(Rework!$E268=61.5,2400,1800),Rework!X268)</f>
        <v>1800</v>
      </c>
      <c r="J267" s="41">
        <v>30</v>
      </c>
      <c r="K267" s="44">
        <f>IF(ISERROR(FIND("Slider",'Conveyor List'!G327))=FALSE,0.3,IF(ISERROR(FIND("Roller",'Conveyor List'!G327))=FALSE,0.05,0.25))</f>
        <v>0.25</v>
      </c>
      <c r="L267" s="44">
        <v>1</v>
      </c>
      <c r="M267" s="44">
        <v>0.95</v>
      </c>
      <c r="N267" s="44">
        <v>0.85</v>
      </c>
      <c r="O267" s="44">
        <f>IF(ISERROR(FIND("M",'Conveyor List'!#REF!))=TRUE,0.95,1)</f>
        <v>0.95</v>
      </c>
      <c r="P267" s="44">
        <v>1</v>
      </c>
      <c r="Q267" s="39" t="e">
        <f t="shared" si="48"/>
        <v>#REF!</v>
      </c>
      <c r="R267" s="39" t="e">
        <f t="shared" si="49"/>
        <v>#REF!</v>
      </c>
      <c r="S267" s="39" t="e">
        <f t="shared" si="50"/>
        <v>#REF!</v>
      </c>
      <c r="T267" s="39" t="e">
        <f t="shared" si="51"/>
        <v>#REF!</v>
      </c>
      <c r="U267" s="39" t="e">
        <f t="shared" si="52"/>
        <v>#REF!</v>
      </c>
      <c r="V267" s="39">
        <f t="shared" si="53"/>
        <v>0</v>
      </c>
      <c r="W267" s="39" t="e">
        <f t="shared" si="54"/>
        <v>#REF!</v>
      </c>
      <c r="X267" s="39" t="e">
        <f t="shared" si="55"/>
        <v>#REF!</v>
      </c>
      <c r="Y267" s="39" t="e">
        <f t="shared" si="56"/>
        <v>#REF!</v>
      </c>
      <c r="Z267" s="50" t="e">
        <f t="shared" si="57"/>
        <v>#REF!</v>
      </c>
      <c r="AA267" s="32" t="e">
        <f t="shared" si="58"/>
        <v>#REF!</v>
      </c>
      <c r="AB267" s="45" t="e">
        <f t="shared" si="59"/>
        <v>#REF!</v>
      </c>
      <c r="AC267" s="31"/>
    </row>
    <row r="268" spans="1:29" ht="13.5" customHeight="1">
      <c r="A268" s="47" t="str">
        <f>'Conveyor List'!C328</f>
        <v>NCS1_050_CH18</v>
      </c>
      <c r="B268" s="40" t="e">
        <f>IF(AND('Conveyor List'!$H328="",'Conveyor List'!#REF!=""),0,MAX(MAX(LEFT('Conveyor List'!$H328,IF(ISERROR(FIND("/",'Conveyor List'!$H328))=TRUE,LEN('Conveyor List'!$H328),FIND("/",'Conveyor List'!$H328)-2)),TRIM(RIGHT('Conveyor List'!$H328,LEN('Conveyor List'!$H328)-IF(ISERROR(FIND("/",'Conveyor List'!$H328))=TRUE,0,FIND("/",'Conveyor List'!$H328))))),MAX(LEFT('Conveyor List'!#REF!,IF(ISERROR(FIND("/",'Conveyor List'!#REF!))=TRUE,LEN('Conveyor List'!#REF!),FIND("/",'Conveyor List'!#REF!)-2)),TRIM(RIGHT('Conveyor List'!#REF!,LEN('Conveyor List'!#REF!)-IF(ISERROR(FIND("/",'Conveyor List'!#REF!))=TRUE,0,FIND("/",'Conveyor List'!#REF!)))))))</f>
        <v>#REF!</v>
      </c>
      <c r="C268" s="41" t="e">
        <f>IF(AND('Conveyor List'!#REF!="",'Conveyor List'!#REF!=""),0,'Conveyor List'!#REF!+'Conveyor List'!#REF!/12)</f>
        <v>#REF!</v>
      </c>
      <c r="D268" s="41" t="e">
        <f>IF(AND('Conveyor List'!#REF!="",'Conveyor List'!#REF!=""),0,IF(ISERROR(FIND("Slave",'Conveyor List'!G328)) =FALSE,'Conveyor List'!#REF!+'Conveyor List'!#REF!/12,0))</f>
        <v>#REF!</v>
      </c>
      <c r="E268" s="42" t="e">
        <f>IF('Conveyor List'!#REF!="",0,'Conveyor List'!#REF!)</f>
        <v>#REF!</v>
      </c>
      <c r="F26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8" s="41">
        <f>IF(Rework!W269&gt;0,IF(Rework!W269&gt;1,2,1),0)</f>
        <v>0</v>
      </c>
      <c r="I268" s="43">
        <f>IF(Rework!X269="",IF(Rework!$E269=61.5,2400,1800),Rework!X269)</f>
        <v>1800</v>
      </c>
      <c r="J268" s="41">
        <v>30</v>
      </c>
      <c r="K268" s="44">
        <f>IF(ISERROR(FIND("Slider",'Conveyor List'!G328))=FALSE,0.3,IF(ISERROR(FIND("Roller",'Conveyor List'!G328))=FALSE,0.05,0.25))</f>
        <v>0.25</v>
      </c>
      <c r="L268" s="44">
        <v>1</v>
      </c>
      <c r="M268" s="44">
        <v>0.95</v>
      </c>
      <c r="N268" s="44">
        <v>0.85</v>
      </c>
      <c r="O268" s="44">
        <f>IF(ISERROR(FIND("M",'Conveyor List'!#REF!))=TRUE,0.95,1)</f>
        <v>0.95</v>
      </c>
      <c r="P268" s="44">
        <v>1</v>
      </c>
      <c r="Q268" s="39" t="e">
        <f t="shared" si="48"/>
        <v>#REF!</v>
      </c>
      <c r="R268" s="39" t="e">
        <f t="shared" si="49"/>
        <v>#REF!</v>
      </c>
      <c r="S268" s="39" t="e">
        <f t="shared" si="50"/>
        <v>#REF!</v>
      </c>
      <c r="T268" s="39" t="e">
        <f t="shared" si="51"/>
        <v>#REF!</v>
      </c>
      <c r="U268" s="39" t="e">
        <f t="shared" si="52"/>
        <v>#REF!</v>
      </c>
      <c r="V268" s="39">
        <f t="shared" si="53"/>
        <v>0</v>
      </c>
      <c r="W268" s="39" t="e">
        <f t="shared" si="54"/>
        <v>#REF!</v>
      </c>
      <c r="X268" s="39" t="e">
        <f t="shared" si="55"/>
        <v>#REF!</v>
      </c>
      <c r="Y268" s="39" t="e">
        <f t="shared" si="56"/>
        <v>#REF!</v>
      </c>
      <c r="Z268" s="50" t="e">
        <f t="shared" si="57"/>
        <v>#REF!</v>
      </c>
      <c r="AA268" s="32" t="e">
        <f t="shared" si="58"/>
        <v>#REF!</v>
      </c>
      <c r="AB268" s="45" t="e">
        <f t="shared" si="59"/>
        <v>#REF!</v>
      </c>
      <c r="AC268" s="31"/>
    </row>
    <row r="269" spans="1:29" ht="13.5" customHeight="1">
      <c r="A269" s="47" t="str">
        <f>'Conveyor List'!C329</f>
        <v>NCS1_050_CH19</v>
      </c>
      <c r="B269" s="40" t="e">
        <f>IF(AND('Conveyor List'!$H329="",'Conveyor List'!#REF!=""),0,MAX(MAX(LEFT('Conveyor List'!$H329,IF(ISERROR(FIND("/",'Conveyor List'!$H329))=TRUE,LEN('Conveyor List'!$H329),FIND("/",'Conveyor List'!$H329)-2)),TRIM(RIGHT('Conveyor List'!$H329,LEN('Conveyor List'!$H329)-IF(ISERROR(FIND("/",'Conveyor List'!$H329))=TRUE,0,FIND("/",'Conveyor List'!$H329))))),MAX(LEFT('Conveyor List'!#REF!,IF(ISERROR(FIND("/",'Conveyor List'!#REF!))=TRUE,LEN('Conveyor List'!#REF!),FIND("/",'Conveyor List'!#REF!)-2)),TRIM(RIGHT('Conveyor List'!#REF!,LEN('Conveyor List'!#REF!)-IF(ISERROR(FIND("/",'Conveyor List'!#REF!))=TRUE,0,FIND("/",'Conveyor List'!#REF!)))))))</f>
        <v>#REF!</v>
      </c>
      <c r="C269" s="41" t="e">
        <f>IF(AND('Conveyor List'!#REF!="",'Conveyor List'!#REF!=""),0,'Conveyor List'!#REF!+'Conveyor List'!#REF!/12)</f>
        <v>#REF!</v>
      </c>
      <c r="D269" s="41" t="e">
        <f>IF(AND('Conveyor List'!#REF!="",'Conveyor List'!#REF!=""),0,IF(ISERROR(FIND("Slave",'Conveyor List'!G329)) =FALSE,'Conveyor List'!#REF!+'Conveyor List'!#REF!/12,0))</f>
        <v>#REF!</v>
      </c>
      <c r="E269" s="42" t="e">
        <f>IF('Conveyor List'!#REF!="",0,'Conveyor List'!#REF!)</f>
        <v>#REF!</v>
      </c>
      <c r="F26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9" s="41">
        <f>IF(Rework!W270&gt;0,IF(Rework!W270&gt;1,2,1),0)</f>
        <v>0</v>
      </c>
      <c r="I269" s="43">
        <f>IF(Rework!X270="",IF(Rework!$E270=61.5,2400,1800),Rework!X270)</f>
        <v>1800</v>
      </c>
      <c r="J269" s="41">
        <v>30</v>
      </c>
      <c r="K269" s="44">
        <f>IF(ISERROR(FIND("Slider",'Conveyor List'!G329))=FALSE,0.3,IF(ISERROR(FIND("Roller",'Conveyor List'!G329))=FALSE,0.05,0.25))</f>
        <v>0.25</v>
      </c>
      <c r="L269" s="44">
        <v>1</v>
      </c>
      <c r="M269" s="44">
        <v>0.95</v>
      </c>
      <c r="N269" s="44">
        <v>0.85</v>
      </c>
      <c r="O269" s="44">
        <f>IF(ISERROR(FIND("M",'Conveyor List'!#REF!))=TRUE,0.95,1)</f>
        <v>0.95</v>
      </c>
      <c r="P269" s="44">
        <v>1</v>
      </c>
      <c r="Q269" s="39" t="e">
        <f t="shared" si="48"/>
        <v>#REF!</v>
      </c>
      <c r="R269" s="39" t="e">
        <f t="shared" si="49"/>
        <v>#REF!</v>
      </c>
      <c r="S269" s="39" t="e">
        <f t="shared" si="50"/>
        <v>#REF!</v>
      </c>
      <c r="T269" s="39" t="e">
        <f t="shared" si="51"/>
        <v>#REF!</v>
      </c>
      <c r="U269" s="39" t="e">
        <f t="shared" si="52"/>
        <v>#REF!</v>
      </c>
      <c r="V269" s="39">
        <f t="shared" si="53"/>
        <v>0</v>
      </c>
      <c r="W269" s="39" t="e">
        <f t="shared" si="54"/>
        <v>#REF!</v>
      </c>
      <c r="X269" s="39" t="e">
        <f t="shared" si="55"/>
        <v>#REF!</v>
      </c>
      <c r="Y269" s="39" t="e">
        <f t="shared" si="56"/>
        <v>#REF!</v>
      </c>
      <c r="Z269" s="50" t="e">
        <f t="shared" si="57"/>
        <v>#REF!</v>
      </c>
      <c r="AA269" s="32" t="e">
        <f t="shared" si="58"/>
        <v>#REF!</v>
      </c>
      <c r="AB269" s="45" t="e">
        <f t="shared" si="59"/>
        <v>#REF!</v>
      </c>
      <c r="AC269" s="31"/>
    </row>
    <row r="270" spans="1:29" ht="13.5" customHeight="1">
      <c r="A270" s="47" t="str">
        <f>'Conveyor List'!C330</f>
        <v>NCS1_050_CH2</v>
      </c>
      <c r="B270" s="40" t="e">
        <f>IF(AND('Conveyor List'!$H330="",'Conveyor List'!#REF!=""),0,MAX(MAX(LEFT('Conveyor List'!$H330,IF(ISERROR(FIND("/",'Conveyor List'!$H330))=TRUE,LEN('Conveyor List'!$H330),FIND("/",'Conveyor List'!$H330)-2)),TRIM(RIGHT('Conveyor List'!$H330,LEN('Conveyor List'!$H330)-IF(ISERROR(FIND("/",'Conveyor List'!$H330))=TRUE,0,FIND("/",'Conveyor List'!$H330))))),MAX(LEFT('Conveyor List'!#REF!,IF(ISERROR(FIND("/",'Conveyor List'!#REF!))=TRUE,LEN('Conveyor List'!#REF!),FIND("/",'Conveyor List'!#REF!)-2)),TRIM(RIGHT('Conveyor List'!#REF!,LEN('Conveyor List'!#REF!)-IF(ISERROR(FIND("/",'Conveyor List'!#REF!))=TRUE,0,FIND("/",'Conveyor List'!#REF!)))))))</f>
        <v>#REF!</v>
      </c>
      <c r="C270" s="41" t="e">
        <f>IF(AND('Conveyor List'!#REF!="",'Conveyor List'!#REF!=""),0,'Conveyor List'!#REF!+'Conveyor List'!#REF!/12)</f>
        <v>#REF!</v>
      </c>
      <c r="D270" s="41" t="e">
        <f>IF(AND('Conveyor List'!#REF!="",'Conveyor List'!#REF!=""),0,IF(ISERROR(FIND("Slave",'Conveyor List'!G330)) =FALSE,'Conveyor List'!#REF!+'Conveyor List'!#REF!/12,0))</f>
        <v>#REF!</v>
      </c>
      <c r="E270" s="42" t="e">
        <f>IF('Conveyor List'!#REF!="",0,'Conveyor List'!#REF!)</f>
        <v>#REF!</v>
      </c>
      <c r="F27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0" s="41">
        <f>IF(Rework!W271&gt;0,IF(Rework!W271&gt;1,2,1),0)</f>
        <v>0</v>
      </c>
      <c r="I270" s="43">
        <f>IF(Rework!X271="",IF(Rework!$E271=61.5,2400,1800),Rework!X271)</f>
        <v>1800</v>
      </c>
      <c r="J270" s="41">
        <v>30</v>
      </c>
      <c r="K270" s="44">
        <f>IF(ISERROR(FIND("Slider",'Conveyor List'!G330))=FALSE,0.3,IF(ISERROR(FIND("Roller",'Conveyor List'!G330))=FALSE,0.05,0.25))</f>
        <v>0.25</v>
      </c>
      <c r="L270" s="44">
        <v>1</v>
      </c>
      <c r="M270" s="44">
        <v>0.95</v>
      </c>
      <c r="N270" s="44">
        <v>0.85</v>
      </c>
      <c r="O270" s="44">
        <f>IF(ISERROR(FIND("M",'Conveyor List'!#REF!))=TRUE,0.95,1)</f>
        <v>0.95</v>
      </c>
      <c r="P270" s="44">
        <v>1</v>
      </c>
      <c r="Q270" s="39" t="e">
        <f t="shared" si="48"/>
        <v>#REF!</v>
      </c>
      <c r="R270" s="39" t="e">
        <f t="shared" si="49"/>
        <v>#REF!</v>
      </c>
      <c r="S270" s="39" t="e">
        <f t="shared" si="50"/>
        <v>#REF!</v>
      </c>
      <c r="T270" s="39" t="e">
        <f t="shared" si="51"/>
        <v>#REF!</v>
      </c>
      <c r="U270" s="39" t="e">
        <f t="shared" si="52"/>
        <v>#REF!</v>
      </c>
      <c r="V270" s="39">
        <f t="shared" si="53"/>
        <v>0</v>
      </c>
      <c r="W270" s="39" t="e">
        <f t="shared" si="54"/>
        <v>#REF!</v>
      </c>
      <c r="X270" s="39" t="e">
        <f t="shared" si="55"/>
        <v>#REF!</v>
      </c>
      <c r="Y270" s="39" t="e">
        <f t="shared" si="56"/>
        <v>#REF!</v>
      </c>
      <c r="Z270" s="50" t="e">
        <f t="shared" si="57"/>
        <v>#REF!</v>
      </c>
      <c r="AA270" s="32" t="e">
        <f t="shared" si="58"/>
        <v>#REF!</v>
      </c>
      <c r="AB270" s="45" t="e">
        <f t="shared" si="59"/>
        <v>#REF!</v>
      </c>
      <c r="AC270" s="31"/>
    </row>
    <row r="271" spans="1:29" ht="13.5" customHeight="1">
      <c r="A271" s="47" t="str">
        <f>'Conveyor List'!C331</f>
        <v>NCS1_050_CH20</v>
      </c>
      <c r="B271" s="40" t="e">
        <f>IF(AND('Conveyor List'!$H331="",'Conveyor List'!#REF!=""),0,MAX(MAX(LEFT('Conveyor List'!$H331,IF(ISERROR(FIND("/",'Conveyor List'!$H331))=TRUE,LEN('Conveyor List'!$H331),FIND("/",'Conveyor List'!$H331)-2)),TRIM(RIGHT('Conveyor List'!$H331,LEN('Conveyor List'!$H331)-IF(ISERROR(FIND("/",'Conveyor List'!$H331))=TRUE,0,FIND("/",'Conveyor List'!$H331))))),MAX(LEFT('Conveyor List'!#REF!,IF(ISERROR(FIND("/",'Conveyor List'!#REF!))=TRUE,LEN('Conveyor List'!#REF!),FIND("/",'Conveyor List'!#REF!)-2)),TRIM(RIGHT('Conveyor List'!#REF!,LEN('Conveyor List'!#REF!)-IF(ISERROR(FIND("/",'Conveyor List'!#REF!))=TRUE,0,FIND("/",'Conveyor List'!#REF!)))))))</f>
        <v>#REF!</v>
      </c>
      <c r="C271" s="41" t="e">
        <f>IF(AND('Conveyor List'!#REF!="",'Conveyor List'!#REF!=""),0,'Conveyor List'!#REF!+'Conveyor List'!#REF!/12)</f>
        <v>#REF!</v>
      </c>
      <c r="D271" s="41" t="e">
        <f>IF(AND('Conveyor List'!#REF!="",'Conveyor List'!#REF!=""),0,IF(ISERROR(FIND("Slave",'Conveyor List'!G331)) =FALSE,'Conveyor List'!#REF!+'Conveyor List'!#REF!/12,0))</f>
        <v>#REF!</v>
      </c>
      <c r="E271" s="42" t="e">
        <f>IF('Conveyor List'!#REF!="",0,'Conveyor List'!#REF!)</f>
        <v>#REF!</v>
      </c>
      <c r="F27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1" s="41">
        <f>IF(Rework!W272&gt;0,IF(Rework!W272&gt;1,2,1),0)</f>
        <v>0</v>
      </c>
      <c r="I271" s="43">
        <f>IF(Rework!X272="",IF(Rework!$E272=61.5,2400,1800),Rework!X272)</f>
        <v>1800</v>
      </c>
      <c r="J271" s="41">
        <v>30</v>
      </c>
      <c r="K271" s="44">
        <f>IF(ISERROR(FIND("Slider",'Conveyor List'!G331))=FALSE,0.3,IF(ISERROR(FIND("Roller",'Conveyor List'!G331))=FALSE,0.05,0.25))</f>
        <v>0.25</v>
      </c>
      <c r="L271" s="44">
        <v>1</v>
      </c>
      <c r="M271" s="44">
        <v>0.95</v>
      </c>
      <c r="N271" s="44">
        <v>0.85</v>
      </c>
      <c r="O271" s="44">
        <f>IF(ISERROR(FIND("M",'Conveyor List'!#REF!))=TRUE,0.95,1)</f>
        <v>0.95</v>
      </c>
      <c r="P271" s="44">
        <v>1</v>
      </c>
      <c r="Q271" s="39" t="e">
        <f t="shared" si="48"/>
        <v>#REF!</v>
      </c>
      <c r="R271" s="39" t="e">
        <f t="shared" si="49"/>
        <v>#REF!</v>
      </c>
      <c r="S271" s="39" t="e">
        <f t="shared" si="50"/>
        <v>#REF!</v>
      </c>
      <c r="T271" s="39" t="e">
        <f t="shared" si="51"/>
        <v>#REF!</v>
      </c>
      <c r="U271" s="39" t="e">
        <f t="shared" si="52"/>
        <v>#REF!</v>
      </c>
      <c r="V271" s="39">
        <f t="shared" si="53"/>
        <v>0</v>
      </c>
      <c r="W271" s="39" t="e">
        <f t="shared" si="54"/>
        <v>#REF!</v>
      </c>
      <c r="X271" s="39" t="e">
        <f t="shared" si="55"/>
        <v>#REF!</v>
      </c>
      <c r="Y271" s="39" t="e">
        <f t="shared" si="56"/>
        <v>#REF!</v>
      </c>
      <c r="Z271" s="50" t="e">
        <f t="shared" si="57"/>
        <v>#REF!</v>
      </c>
      <c r="AA271" s="32" t="e">
        <f t="shared" si="58"/>
        <v>#REF!</v>
      </c>
      <c r="AB271" s="45" t="e">
        <f t="shared" si="59"/>
        <v>#REF!</v>
      </c>
      <c r="AC271" s="31"/>
    </row>
    <row r="272" spans="1:29" ht="13.5" customHeight="1">
      <c r="A272" s="47" t="str">
        <f>'Conveyor List'!C332</f>
        <v>NCS1_050_CH21</v>
      </c>
      <c r="B272" s="40" t="e">
        <f>IF(AND('Conveyor List'!$H332="",'Conveyor List'!#REF!=""),0,MAX(MAX(LEFT('Conveyor List'!$H332,IF(ISERROR(FIND("/",'Conveyor List'!$H332))=TRUE,LEN('Conveyor List'!$H332),FIND("/",'Conveyor List'!$H332)-2)),TRIM(RIGHT('Conveyor List'!$H332,LEN('Conveyor List'!$H332)-IF(ISERROR(FIND("/",'Conveyor List'!$H332))=TRUE,0,FIND("/",'Conveyor List'!$H332))))),MAX(LEFT('Conveyor List'!#REF!,IF(ISERROR(FIND("/",'Conveyor List'!#REF!))=TRUE,LEN('Conveyor List'!#REF!),FIND("/",'Conveyor List'!#REF!)-2)),TRIM(RIGHT('Conveyor List'!#REF!,LEN('Conveyor List'!#REF!)-IF(ISERROR(FIND("/",'Conveyor List'!#REF!))=TRUE,0,FIND("/",'Conveyor List'!#REF!)))))))</f>
        <v>#REF!</v>
      </c>
      <c r="C272" s="41" t="e">
        <f>IF(AND('Conveyor List'!#REF!="",'Conveyor List'!#REF!=""),0,'Conveyor List'!#REF!+'Conveyor List'!#REF!/12)</f>
        <v>#REF!</v>
      </c>
      <c r="D272" s="41" t="e">
        <f>IF(AND('Conveyor List'!#REF!="",'Conveyor List'!#REF!=""),0,IF(ISERROR(FIND("Slave",'Conveyor List'!G332)) =FALSE,'Conveyor List'!#REF!+'Conveyor List'!#REF!/12,0))</f>
        <v>#REF!</v>
      </c>
      <c r="E272" s="42" t="e">
        <f>IF('Conveyor List'!#REF!="",0,'Conveyor List'!#REF!)</f>
        <v>#REF!</v>
      </c>
      <c r="F27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2" s="41">
        <f>IF(Rework!W273&gt;0,IF(Rework!W273&gt;1,2,1),0)</f>
        <v>0</v>
      </c>
      <c r="I272" s="43">
        <f>IF(Rework!X273="",IF(Rework!$E273=61.5,2400,1800),Rework!X273)</f>
        <v>1800</v>
      </c>
      <c r="J272" s="41">
        <v>30</v>
      </c>
      <c r="K272" s="44">
        <f>IF(ISERROR(FIND("Slider",'Conveyor List'!G332))=FALSE,0.3,IF(ISERROR(FIND("Roller",'Conveyor List'!G332))=FALSE,0.05,0.25))</f>
        <v>0.25</v>
      </c>
      <c r="L272" s="44">
        <v>1</v>
      </c>
      <c r="M272" s="44">
        <v>0.95</v>
      </c>
      <c r="N272" s="44">
        <v>0.85</v>
      </c>
      <c r="O272" s="44">
        <f>IF(ISERROR(FIND("M",'Conveyor List'!#REF!))=TRUE,0.95,1)</f>
        <v>0.95</v>
      </c>
      <c r="P272" s="44">
        <v>1</v>
      </c>
      <c r="Q272" s="39" t="e">
        <f t="shared" si="48"/>
        <v>#REF!</v>
      </c>
      <c r="R272" s="39" t="e">
        <f t="shared" si="49"/>
        <v>#REF!</v>
      </c>
      <c r="S272" s="39" t="e">
        <f t="shared" si="50"/>
        <v>#REF!</v>
      </c>
      <c r="T272" s="39" t="e">
        <f t="shared" si="51"/>
        <v>#REF!</v>
      </c>
      <c r="U272" s="39" t="e">
        <f t="shared" si="52"/>
        <v>#REF!</v>
      </c>
      <c r="V272" s="39">
        <f t="shared" si="53"/>
        <v>0</v>
      </c>
      <c r="W272" s="39" t="e">
        <f t="shared" si="54"/>
        <v>#REF!</v>
      </c>
      <c r="X272" s="39" t="e">
        <f t="shared" si="55"/>
        <v>#REF!</v>
      </c>
      <c r="Y272" s="39" t="e">
        <f t="shared" si="56"/>
        <v>#REF!</v>
      </c>
      <c r="Z272" s="50" t="e">
        <f t="shared" si="57"/>
        <v>#REF!</v>
      </c>
      <c r="AA272" s="32" t="e">
        <f t="shared" si="58"/>
        <v>#REF!</v>
      </c>
      <c r="AB272" s="45" t="e">
        <f t="shared" si="59"/>
        <v>#REF!</v>
      </c>
      <c r="AC272" s="31"/>
    </row>
    <row r="273" spans="1:29" ht="13.5" customHeight="1">
      <c r="A273" s="47" t="str">
        <f>'Conveyor List'!C333</f>
        <v>NCS1_050_CH22</v>
      </c>
      <c r="B273" s="40" t="e">
        <f>IF(AND('Conveyor List'!$H333="",'Conveyor List'!#REF!=""),0,MAX(MAX(LEFT('Conveyor List'!$H333,IF(ISERROR(FIND("/",'Conveyor List'!$H333))=TRUE,LEN('Conveyor List'!$H333),FIND("/",'Conveyor List'!$H333)-2)),TRIM(RIGHT('Conveyor List'!$H333,LEN('Conveyor List'!$H333)-IF(ISERROR(FIND("/",'Conveyor List'!$H333))=TRUE,0,FIND("/",'Conveyor List'!$H333))))),MAX(LEFT('Conveyor List'!#REF!,IF(ISERROR(FIND("/",'Conveyor List'!#REF!))=TRUE,LEN('Conveyor List'!#REF!),FIND("/",'Conveyor List'!#REF!)-2)),TRIM(RIGHT('Conveyor List'!#REF!,LEN('Conveyor List'!#REF!)-IF(ISERROR(FIND("/",'Conveyor List'!#REF!))=TRUE,0,FIND("/",'Conveyor List'!#REF!)))))))</f>
        <v>#REF!</v>
      </c>
      <c r="C273" s="41" t="e">
        <f>IF(AND('Conveyor List'!#REF!="",'Conveyor List'!#REF!=""),0,'Conveyor List'!#REF!+'Conveyor List'!#REF!/12)</f>
        <v>#REF!</v>
      </c>
      <c r="D273" s="41" t="e">
        <f>IF(AND('Conveyor List'!#REF!="",'Conveyor List'!#REF!=""),0,IF(ISERROR(FIND("Slave",'Conveyor List'!G333)) =FALSE,'Conveyor List'!#REF!+'Conveyor List'!#REF!/12,0))</f>
        <v>#REF!</v>
      </c>
      <c r="E273" s="42" t="e">
        <f>IF('Conveyor List'!#REF!="",0,'Conveyor List'!#REF!)</f>
        <v>#REF!</v>
      </c>
      <c r="F27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3" s="41">
        <f>IF(Rework!W274&gt;0,IF(Rework!W274&gt;1,2,1),0)</f>
        <v>0</v>
      </c>
      <c r="I273" s="43">
        <f>IF(Rework!X274="",IF(Rework!$E274=61.5,2400,1800),Rework!X274)</f>
        <v>1800</v>
      </c>
      <c r="J273" s="41">
        <v>30</v>
      </c>
      <c r="K273" s="44">
        <f>IF(ISERROR(FIND("Slider",'Conveyor List'!G333))=FALSE,0.3,IF(ISERROR(FIND("Roller",'Conveyor List'!G333))=FALSE,0.05,0.25))</f>
        <v>0.25</v>
      </c>
      <c r="L273" s="44">
        <v>1</v>
      </c>
      <c r="M273" s="44">
        <v>0.95</v>
      </c>
      <c r="N273" s="44">
        <v>0.85</v>
      </c>
      <c r="O273" s="44">
        <f>IF(ISERROR(FIND("M",'Conveyor List'!#REF!))=TRUE,0.95,1)</f>
        <v>0.95</v>
      </c>
      <c r="P273" s="44">
        <v>1</v>
      </c>
      <c r="Q273" s="39" t="e">
        <f t="shared" si="48"/>
        <v>#REF!</v>
      </c>
      <c r="R273" s="39" t="e">
        <f t="shared" si="49"/>
        <v>#REF!</v>
      </c>
      <c r="S273" s="39" t="e">
        <f t="shared" si="50"/>
        <v>#REF!</v>
      </c>
      <c r="T273" s="39" t="e">
        <f t="shared" si="51"/>
        <v>#REF!</v>
      </c>
      <c r="U273" s="39" t="e">
        <f t="shared" si="52"/>
        <v>#REF!</v>
      </c>
      <c r="V273" s="39">
        <f t="shared" si="53"/>
        <v>0</v>
      </c>
      <c r="W273" s="39" t="e">
        <f t="shared" si="54"/>
        <v>#REF!</v>
      </c>
      <c r="X273" s="39" t="e">
        <f t="shared" si="55"/>
        <v>#REF!</v>
      </c>
      <c r="Y273" s="39" t="e">
        <f t="shared" si="56"/>
        <v>#REF!</v>
      </c>
      <c r="Z273" s="50" t="e">
        <f t="shared" si="57"/>
        <v>#REF!</v>
      </c>
      <c r="AA273" s="32" t="e">
        <f t="shared" si="58"/>
        <v>#REF!</v>
      </c>
      <c r="AB273" s="45" t="e">
        <f t="shared" si="59"/>
        <v>#REF!</v>
      </c>
      <c r="AC273" s="31"/>
    </row>
    <row r="274" spans="1:29" ht="13.5" customHeight="1">
      <c r="A274" s="47" t="str">
        <f>'Conveyor List'!C334</f>
        <v>NCS1_050_CH23</v>
      </c>
      <c r="B274" s="40" t="e">
        <f>IF(AND('Conveyor List'!$H334="",'Conveyor List'!#REF!=""),0,MAX(MAX(LEFT('Conveyor List'!$H334,IF(ISERROR(FIND("/",'Conveyor List'!$H334))=TRUE,LEN('Conveyor List'!$H334),FIND("/",'Conveyor List'!$H334)-2)),TRIM(RIGHT('Conveyor List'!$H334,LEN('Conveyor List'!$H334)-IF(ISERROR(FIND("/",'Conveyor List'!$H334))=TRUE,0,FIND("/",'Conveyor List'!$H334))))),MAX(LEFT('Conveyor List'!#REF!,IF(ISERROR(FIND("/",'Conveyor List'!#REF!))=TRUE,LEN('Conveyor List'!#REF!),FIND("/",'Conveyor List'!#REF!)-2)),TRIM(RIGHT('Conveyor List'!#REF!,LEN('Conveyor List'!#REF!)-IF(ISERROR(FIND("/",'Conveyor List'!#REF!))=TRUE,0,FIND("/",'Conveyor List'!#REF!)))))))</f>
        <v>#REF!</v>
      </c>
      <c r="C274" s="41" t="e">
        <f>IF(AND('Conveyor List'!#REF!="",'Conveyor List'!#REF!=""),0,'Conveyor List'!#REF!+'Conveyor List'!#REF!/12)</f>
        <v>#REF!</v>
      </c>
      <c r="D274" s="41" t="e">
        <f>IF(AND('Conveyor List'!#REF!="",'Conveyor List'!#REF!=""),0,IF(ISERROR(FIND("Slave",'Conveyor List'!G334)) =FALSE,'Conveyor List'!#REF!+'Conveyor List'!#REF!/12,0))</f>
        <v>#REF!</v>
      </c>
      <c r="E274" s="42" t="e">
        <f>IF('Conveyor List'!#REF!="",0,'Conveyor List'!#REF!)</f>
        <v>#REF!</v>
      </c>
      <c r="F27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4" s="41">
        <f>IF(Rework!W275&gt;0,IF(Rework!W275&gt;1,2,1),0)</f>
        <v>0</v>
      </c>
      <c r="I274" s="43">
        <f>IF(Rework!X275="",IF(Rework!$E275=61.5,2400,1800),Rework!X275)</f>
        <v>1800</v>
      </c>
      <c r="J274" s="41">
        <v>30</v>
      </c>
      <c r="K274" s="44">
        <f>IF(ISERROR(FIND("Slider",'Conveyor List'!G334))=FALSE,0.3,IF(ISERROR(FIND("Roller",'Conveyor List'!G334))=FALSE,0.05,0.25))</f>
        <v>0.25</v>
      </c>
      <c r="L274" s="44">
        <v>1</v>
      </c>
      <c r="M274" s="44">
        <v>0.95</v>
      </c>
      <c r="N274" s="44">
        <v>0.85</v>
      </c>
      <c r="O274" s="44">
        <f>IF(ISERROR(FIND("M",'Conveyor List'!#REF!))=TRUE,0.95,1)</f>
        <v>0.95</v>
      </c>
      <c r="P274" s="44">
        <v>1</v>
      </c>
      <c r="Q274" s="39" t="e">
        <f t="shared" si="48"/>
        <v>#REF!</v>
      </c>
      <c r="R274" s="39" t="e">
        <f t="shared" si="49"/>
        <v>#REF!</v>
      </c>
      <c r="S274" s="39" t="e">
        <f t="shared" si="50"/>
        <v>#REF!</v>
      </c>
      <c r="T274" s="39" t="e">
        <f t="shared" si="51"/>
        <v>#REF!</v>
      </c>
      <c r="U274" s="39" t="e">
        <f t="shared" si="52"/>
        <v>#REF!</v>
      </c>
      <c r="V274" s="39">
        <f t="shared" si="53"/>
        <v>0</v>
      </c>
      <c r="W274" s="39" t="e">
        <f t="shared" si="54"/>
        <v>#REF!</v>
      </c>
      <c r="X274" s="39" t="e">
        <f t="shared" si="55"/>
        <v>#REF!</v>
      </c>
      <c r="Y274" s="39" t="e">
        <f t="shared" si="56"/>
        <v>#REF!</v>
      </c>
      <c r="Z274" s="50" t="e">
        <f t="shared" si="57"/>
        <v>#REF!</v>
      </c>
      <c r="AA274" s="32" t="e">
        <f t="shared" si="58"/>
        <v>#REF!</v>
      </c>
      <c r="AB274" s="45" t="e">
        <f t="shared" si="59"/>
        <v>#REF!</v>
      </c>
      <c r="AC274" s="31"/>
    </row>
    <row r="275" spans="1:29" ht="13.5" customHeight="1">
      <c r="A275" s="47" t="str">
        <f>'Conveyor List'!C336</f>
        <v>NCS1_050_CH25</v>
      </c>
      <c r="B275" s="40" t="e">
        <f>IF(AND('Conveyor List'!$H336="",'Conveyor List'!#REF!=""),0,MAX(MAX(LEFT('Conveyor List'!$H336,IF(ISERROR(FIND("/",'Conveyor List'!$H336))=TRUE,LEN('Conveyor List'!$H336),FIND("/",'Conveyor List'!$H336)-2)),TRIM(RIGHT('Conveyor List'!$H336,LEN('Conveyor List'!$H336)-IF(ISERROR(FIND("/",'Conveyor List'!$H336))=TRUE,0,FIND("/",'Conveyor List'!$H336))))),MAX(LEFT('Conveyor List'!#REF!,IF(ISERROR(FIND("/",'Conveyor List'!#REF!))=TRUE,LEN('Conveyor List'!#REF!),FIND("/",'Conveyor List'!#REF!)-2)),TRIM(RIGHT('Conveyor List'!#REF!,LEN('Conveyor List'!#REF!)-IF(ISERROR(FIND("/",'Conveyor List'!#REF!))=TRUE,0,FIND("/",'Conveyor List'!#REF!)))))))</f>
        <v>#REF!</v>
      </c>
      <c r="C275" s="41" t="e">
        <f>IF(AND('Conveyor List'!#REF!="",'Conveyor List'!#REF!=""),0,'Conveyor List'!#REF!+'Conveyor List'!#REF!/12)</f>
        <v>#REF!</v>
      </c>
      <c r="D275" s="41" t="e">
        <f>IF(AND('Conveyor List'!#REF!="",'Conveyor List'!#REF!=""),0,IF(ISERROR(FIND("Slave",'Conveyor List'!G336)) =FALSE,'Conveyor List'!#REF!+'Conveyor List'!#REF!/12,0))</f>
        <v>#REF!</v>
      </c>
      <c r="E275" s="42" t="e">
        <f>IF('Conveyor List'!#REF!="",0,'Conveyor List'!#REF!)</f>
        <v>#REF!</v>
      </c>
      <c r="F27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5" s="41">
        <f>IF(Rework!W276&gt;0,IF(Rework!W276&gt;1,2,1),0)</f>
        <v>0</v>
      </c>
      <c r="I275" s="43">
        <f>IF(Rework!X276="",IF(Rework!$E276=61.5,2400,1800),Rework!X276)</f>
        <v>1800</v>
      </c>
      <c r="J275" s="41">
        <v>30</v>
      </c>
      <c r="K275" s="44">
        <f>IF(ISERROR(FIND("Slider",'Conveyor List'!G336))=FALSE,0.3,IF(ISERROR(FIND("Roller",'Conveyor List'!G336))=FALSE,0.05,0.25))</f>
        <v>0.25</v>
      </c>
      <c r="L275" s="44">
        <v>1</v>
      </c>
      <c r="M275" s="44">
        <v>0.95</v>
      </c>
      <c r="N275" s="44">
        <v>0.85</v>
      </c>
      <c r="O275" s="44">
        <f>IF(ISERROR(FIND("M",'Conveyor List'!#REF!))=TRUE,0.95,1)</f>
        <v>0.95</v>
      </c>
      <c r="P275" s="44">
        <v>1</v>
      </c>
      <c r="Q275" s="39" t="e">
        <f t="shared" si="48"/>
        <v>#REF!</v>
      </c>
      <c r="R275" s="39" t="e">
        <f t="shared" si="49"/>
        <v>#REF!</v>
      </c>
      <c r="S275" s="39" t="e">
        <f t="shared" si="50"/>
        <v>#REF!</v>
      </c>
      <c r="T275" s="39" t="e">
        <f t="shared" si="51"/>
        <v>#REF!</v>
      </c>
      <c r="U275" s="39" t="e">
        <f t="shared" si="52"/>
        <v>#REF!</v>
      </c>
      <c r="V275" s="39">
        <f t="shared" si="53"/>
        <v>0</v>
      </c>
      <c r="W275" s="39" t="e">
        <f t="shared" si="54"/>
        <v>#REF!</v>
      </c>
      <c r="X275" s="39" t="e">
        <f t="shared" si="55"/>
        <v>#REF!</v>
      </c>
      <c r="Y275" s="39" t="e">
        <f t="shared" si="56"/>
        <v>#REF!</v>
      </c>
      <c r="Z275" s="50" t="e">
        <f t="shared" si="57"/>
        <v>#REF!</v>
      </c>
      <c r="AA275" s="32" t="e">
        <f t="shared" si="58"/>
        <v>#REF!</v>
      </c>
      <c r="AB275" s="45" t="e">
        <f t="shared" si="59"/>
        <v>#REF!</v>
      </c>
      <c r="AC275" s="31"/>
    </row>
    <row r="276" spans="1:29" ht="13.5" customHeight="1">
      <c r="A276" s="47" t="str">
        <f>'Conveyor List'!C337</f>
        <v>NCS1_050_CH26</v>
      </c>
      <c r="B276" s="40" t="e">
        <f>IF(AND('Conveyor List'!$H337="",'Conveyor List'!#REF!=""),0,MAX(MAX(LEFT('Conveyor List'!$H337,IF(ISERROR(FIND("/",'Conveyor List'!$H337))=TRUE,LEN('Conveyor List'!$H337),FIND("/",'Conveyor List'!$H337)-2)),TRIM(RIGHT('Conveyor List'!$H337,LEN('Conveyor List'!$H337)-IF(ISERROR(FIND("/",'Conveyor List'!$H337))=TRUE,0,FIND("/",'Conveyor List'!$H337))))),MAX(LEFT('Conveyor List'!#REF!,IF(ISERROR(FIND("/",'Conveyor List'!#REF!))=TRUE,LEN('Conveyor List'!#REF!),FIND("/",'Conveyor List'!#REF!)-2)),TRIM(RIGHT('Conveyor List'!#REF!,LEN('Conveyor List'!#REF!)-IF(ISERROR(FIND("/",'Conveyor List'!#REF!))=TRUE,0,FIND("/",'Conveyor List'!#REF!)))))))</f>
        <v>#REF!</v>
      </c>
      <c r="C276" s="41" t="e">
        <f>IF(AND('Conveyor List'!#REF!="",'Conveyor List'!#REF!=""),0,'Conveyor List'!#REF!+'Conveyor List'!#REF!/12)</f>
        <v>#REF!</v>
      </c>
      <c r="D276" s="41" t="e">
        <f>IF(AND('Conveyor List'!#REF!="",'Conveyor List'!#REF!=""),0,IF(ISERROR(FIND("Slave",'Conveyor List'!G337)) =FALSE,'Conveyor List'!#REF!+'Conveyor List'!#REF!/12,0))</f>
        <v>#REF!</v>
      </c>
      <c r="E276" s="42" t="e">
        <f>IF('Conveyor List'!#REF!="",0,'Conveyor List'!#REF!)</f>
        <v>#REF!</v>
      </c>
      <c r="F27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6" s="41">
        <f>IF(Rework!W277&gt;0,IF(Rework!W277&gt;1,2,1),0)</f>
        <v>0</v>
      </c>
      <c r="I276" s="43">
        <f>IF(Rework!X277="",IF(Rework!$E277=61.5,2400,1800),Rework!X277)</f>
        <v>1800</v>
      </c>
      <c r="J276" s="41">
        <v>30</v>
      </c>
      <c r="K276" s="44">
        <f>IF(ISERROR(FIND("Slider",'Conveyor List'!G337))=FALSE,0.3,IF(ISERROR(FIND("Roller",'Conveyor List'!G337))=FALSE,0.05,0.25))</f>
        <v>0.25</v>
      </c>
      <c r="L276" s="44">
        <v>1</v>
      </c>
      <c r="M276" s="44">
        <v>0.95</v>
      </c>
      <c r="N276" s="44">
        <v>0.85</v>
      </c>
      <c r="O276" s="44">
        <f>IF(ISERROR(FIND("M",'Conveyor List'!#REF!))=TRUE,0.95,1)</f>
        <v>0.95</v>
      </c>
      <c r="P276" s="44">
        <v>1</v>
      </c>
      <c r="Q276" s="39" t="e">
        <f t="shared" si="48"/>
        <v>#REF!</v>
      </c>
      <c r="R276" s="39" t="e">
        <f t="shared" si="49"/>
        <v>#REF!</v>
      </c>
      <c r="S276" s="39" t="e">
        <f t="shared" si="50"/>
        <v>#REF!</v>
      </c>
      <c r="T276" s="39" t="e">
        <f t="shared" si="51"/>
        <v>#REF!</v>
      </c>
      <c r="U276" s="39" t="e">
        <f t="shared" si="52"/>
        <v>#REF!</v>
      </c>
      <c r="V276" s="39">
        <f t="shared" si="53"/>
        <v>0</v>
      </c>
      <c r="W276" s="39" t="e">
        <f t="shared" si="54"/>
        <v>#REF!</v>
      </c>
      <c r="X276" s="39" t="e">
        <f t="shared" si="55"/>
        <v>#REF!</v>
      </c>
      <c r="Y276" s="39" t="e">
        <f t="shared" si="56"/>
        <v>#REF!</v>
      </c>
      <c r="Z276" s="50" t="e">
        <f t="shared" si="57"/>
        <v>#REF!</v>
      </c>
      <c r="AA276" s="32" t="e">
        <f t="shared" si="58"/>
        <v>#REF!</v>
      </c>
      <c r="AB276" s="45" t="e">
        <f t="shared" si="59"/>
        <v>#REF!</v>
      </c>
      <c r="AC276" s="31"/>
    </row>
    <row r="277" spans="1:29" ht="13.5" customHeight="1">
      <c r="A277" s="47" t="str">
        <f>'Conveyor List'!C338</f>
        <v>NCS1_050_CH27</v>
      </c>
      <c r="B277" s="40" t="e">
        <f>IF(AND('Conveyor List'!$H338="",'Conveyor List'!#REF!=""),0,MAX(MAX(LEFT('Conveyor List'!$H338,IF(ISERROR(FIND("/",'Conveyor List'!$H338))=TRUE,LEN('Conveyor List'!$H338),FIND("/",'Conveyor List'!$H338)-2)),TRIM(RIGHT('Conveyor List'!$H338,LEN('Conveyor List'!$H338)-IF(ISERROR(FIND("/",'Conveyor List'!$H338))=TRUE,0,FIND("/",'Conveyor List'!$H338))))),MAX(LEFT('Conveyor List'!#REF!,IF(ISERROR(FIND("/",'Conveyor List'!#REF!))=TRUE,LEN('Conveyor List'!#REF!),FIND("/",'Conveyor List'!#REF!)-2)),TRIM(RIGHT('Conveyor List'!#REF!,LEN('Conveyor List'!#REF!)-IF(ISERROR(FIND("/",'Conveyor List'!#REF!))=TRUE,0,FIND("/",'Conveyor List'!#REF!)))))))</f>
        <v>#REF!</v>
      </c>
      <c r="C277" s="41" t="e">
        <f>IF(AND('Conveyor List'!#REF!="",'Conveyor List'!#REF!=""),0,'Conveyor List'!#REF!+'Conveyor List'!#REF!/12)</f>
        <v>#REF!</v>
      </c>
      <c r="D277" s="41" t="e">
        <f>IF(AND('Conveyor List'!#REF!="",'Conveyor List'!#REF!=""),0,IF(ISERROR(FIND("Slave",'Conveyor List'!G338)) =FALSE,'Conveyor List'!#REF!+'Conveyor List'!#REF!/12,0))</f>
        <v>#REF!</v>
      </c>
      <c r="E277" s="42" t="e">
        <f>IF('Conveyor List'!#REF!="",0,'Conveyor List'!#REF!)</f>
        <v>#REF!</v>
      </c>
      <c r="F27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7" s="41">
        <f>IF(Rework!W278&gt;0,IF(Rework!W278&gt;1,2,1),0)</f>
        <v>0</v>
      </c>
      <c r="I277" s="43">
        <f>IF(Rework!X278="",IF(Rework!$E278=61.5,2400,1800),Rework!X278)</f>
        <v>1800</v>
      </c>
      <c r="J277" s="41">
        <v>30</v>
      </c>
      <c r="K277" s="44">
        <f>IF(ISERROR(FIND("Slider",'Conveyor List'!G338))=FALSE,0.3,IF(ISERROR(FIND("Roller",'Conveyor List'!G338))=FALSE,0.05,0.25))</f>
        <v>0.25</v>
      </c>
      <c r="L277" s="44">
        <v>1</v>
      </c>
      <c r="M277" s="44">
        <v>0.95</v>
      </c>
      <c r="N277" s="44">
        <v>0.85</v>
      </c>
      <c r="O277" s="44">
        <f>IF(ISERROR(FIND("M",'Conveyor List'!#REF!))=TRUE,0.95,1)</f>
        <v>0.95</v>
      </c>
      <c r="P277" s="44">
        <v>1</v>
      </c>
      <c r="Q277" s="39" t="e">
        <f t="shared" si="48"/>
        <v>#REF!</v>
      </c>
      <c r="R277" s="39" t="e">
        <f t="shared" si="49"/>
        <v>#REF!</v>
      </c>
      <c r="S277" s="39" t="e">
        <f t="shared" si="50"/>
        <v>#REF!</v>
      </c>
      <c r="T277" s="39" t="e">
        <f t="shared" si="51"/>
        <v>#REF!</v>
      </c>
      <c r="U277" s="39" t="e">
        <f t="shared" si="52"/>
        <v>#REF!</v>
      </c>
      <c r="V277" s="39">
        <f t="shared" si="53"/>
        <v>0</v>
      </c>
      <c r="W277" s="39" t="e">
        <f t="shared" si="54"/>
        <v>#REF!</v>
      </c>
      <c r="X277" s="39" t="e">
        <f t="shared" si="55"/>
        <v>#REF!</v>
      </c>
      <c r="Y277" s="39" t="e">
        <f t="shared" si="56"/>
        <v>#REF!</v>
      </c>
      <c r="Z277" s="50" t="e">
        <f t="shared" si="57"/>
        <v>#REF!</v>
      </c>
      <c r="AA277" s="32" t="e">
        <f t="shared" si="58"/>
        <v>#REF!</v>
      </c>
      <c r="AB277" s="45" t="e">
        <f t="shared" si="59"/>
        <v>#REF!</v>
      </c>
      <c r="AC277" s="31"/>
    </row>
    <row r="278" spans="1:29" ht="13.5" customHeight="1">
      <c r="A278" s="47" t="str">
        <f>'Conveyor List'!C339</f>
        <v>NCS1_050_CH28</v>
      </c>
      <c r="B278" s="40" t="e">
        <f>IF(AND('Conveyor List'!$H339="",'Conveyor List'!#REF!=""),0,MAX(MAX(LEFT('Conveyor List'!$H339,IF(ISERROR(FIND("/",'Conveyor List'!$H339))=TRUE,LEN('Conveyor List'!$H339),FIND("/",'Conveyor List'!$H339)-2)),TRIM(RIGHT('Conveyor List'!$H339,LEN('Conveyor List'!$H339)-IF(ISERROR(FIND("/",'Conveyor List'!$H339))=TRUE,0,FIND("/",'Conveyor List'!$H339))))),MAX(LEFT('Conveyor List'!#REF!,IF(ISERROR(FIND("/",'Conveyor List'!#REF!))=TRUE,LEN('Conveyor List'!#REF!),FIND("/",'Conveyor List'!#REF!)-2)),TRIM(RIGHT('Conveyor List'!#REF!,LEN('Conveyor List'!#REF!)-IF(ISERROR(FIND("/",'Conveyor List'!#REF!))=TRUE,0,FIND("/",'Conveyor List'!#REF!)))))))</f>
        <v>#REF!</v>
      </c>
      <c r="C278" s="41" t="e">
        <f>IF(AND('Conveyor List'!#REF!="",'Conveyor List'!#REF!=""),0,'Conveyor List'!#REF!+'Conveyor List'!#REF!/12)</f>
        <v>#REF!</v>
      </c>
      <c r="D278" s="41" t="e">
        <f>IF(AND('Conveyor List'!#REF!="",'Conveyor List'!#REF!=""),0,IF(ISERROR(FIND("Slave",'Conveyor List'!G339)) =FALSE,'Conveyor List'!#REF!+'Conveyor List'!#REF!/12,0))</f>
        <v>#REF!</v>
      </c>
      <c r="E278" s="42" t="e">
        <f>IF('Conveyor List'!#REF!="",0,'Conveyor List'!#REF!)</f>
        <v>#REF!</v>
      </c>
      <c r="F27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8" s="41">
        <f>IF(Rework!W279&gt;0,IF(Rework!W279&gt;1,2,1),0)</f>
        <v>0</v>
      </c>
      <c r="I278" s="43">
        <f>IF(Rework!X279="",IF(Rework!$E279=61.5,2400,1800),Rework!X279)</f>
        <v>1800</v>
      </c>
      <c r="J278" s="41">
        <v>30</v>
      </c>
      <c r="K278" s="44">
        <f>IF(ISERROR(FIND("Slider",'Conveyor List'!G339))=FALSE,0.3,IF(ISERROR(FIND("Roller",'Conveyor List'!G339))=FALSE,0.05,0.25))</f>
        <v>0.25</v>
      </c>
      <c r="L278" s="44">
        <v>1</v>
      </c>
      <c r="M278" s="44">
        <v>0.95</v>
      </c>
      <c r="N278" s="44">
        <v>0.85</v>
      </c>
      <c r="O278" s="44">
        <f>IF(ISERROR(FIND("M",'Conveyor List'!#REF!))=TRUE,0.95,1)</f>
        <v>0.95</v>
      </c>
      <c r="P278" s="44">
        <v>1</v>
      </c>
      <c r="Q278" s="39" t="e">
        <f t="shared" si="48"/>
        <v>#REF!</v>
      </c>
      <c r="R278" s="39" t="e">
        <f t="shared" si="49"/>
        <v>#REF!</v>
      </c>
      <c r="S278" s="39" t="e">
        <f t="shared" si="50"/>
        <v>#REF!</v>
      </c>
      <c r="T278" s="39" t="e">
        <f t="shared" si="51"/>
        <v>#REF!</v>
      </c>
      <c r="U278" s="39" t="e">
        <f t="shared" si="52"/>
        <v>#REF!</v>
      </c>
      <c r="V278" s="39">
        <f t="shared" si="53"/>
        <v>0</v>
      </c>
      <c r="W278" s="39" t="e">
        <f t="shared" si="54"/>
        <v>#REF!</v>
      </c>
      <c r="X278" s="39" t="e">
        <f t="shared" si="55"/>
        <v>#REF!</v>
      </c>
      <c r="Y278" s="39" t="e">
        <f t="shared" si="56"/>
        <v>#REF!</v>
      </c>
      <c r="Z278" s="50" t="e">
        <f t="shared" si="57"/>
        <v>#REF!</v>
      </c>
      <c r="AA278" s="32" t="e">
        <f t="shared" si="58"/>
        <v>#REF!</v>
      </c>
      <c r="AB278" s="45" t="e">
        <f t="shared" si="59"/>
        <v>#REF!</v>
      </c>
      <c r="AC278" s="31"/>
    </row>
    <row r="279" spans="1:29" ht="13.5" customHeight="1">
      <c r="A279" s="47" t="str">
        <f>'Conveyor List'!C340</f>
        <v>NCS1_050_CH29</v>
      </c>
      <c r="B279" s="40" t="e">
        <f>IF(AND('Conveyor List'!$H340="",'Conveyor List'!#REF!=""),0,MAX(MAX(LEFT('Conveyor List'!$H340,IF(ISERROR(FIND("/",'Conveyor List'!$H340))=TRUE,LEN('Conveyor List'!$H340),FIND("/",'Conveyor List'!$H340)-2)),TRIM(RIGHT('Conveyor List'!$H340,LEN('Conveyor List'!$H340)-IF(ISERROR(FIND("/",'Conveyor List'!$H340))=TRUE,0,FIND("/",'Conveyor List'!$H340))))),MAX(LEFT('Conveyor List'!#REF!,IF(ISERROR(FIND("/",'Conveyor List'!#REF!))=TRUE,LEN('Conveyor List'!#REF!),FIND("/",'Conveyor List'!#REF!)-2)),TRIM(RIGHT('Conveyor List'!#REF!,LEN('Conveyor List'!#REF!)-IF(ISERROR(FIND("/",'Conveyor List'!#REF!))=TRUE,0,FIND("/",'Conveyor List'!#REF!)))))))</f>
        <v>#REF!</v>
      </c>
      <c r="C279" s="41" t="e">
        <f>IF(AND('Conveyor List'!#REF!="",'Conveyor List'!#REF!=""),0,'Conveyor List'!#REF!+'Conveyor List'!#REF!/12)</f>
        <v>#REF!</v>
      </c>
      <c r="D279" s="41" t="e">
        <f>IF(AND('Conveyor List'!#REF!="",'Conveyor List'!#REF!=""),0,IF(ISERROR(FIND("Slave",'Conveyor List'!G340)) =FALSE,'Conveyor List'!#REF!+'Conveyor List'!#REF!/12,0))</f>
        <v>#REF!</v>
      </c>
      <c r="E279" s="42" t="e">
        <f>IF('Conveyor List'!#REF!="",0,'Conveyor List'!#REF!)</f>
        <v>#REF!</v>
      </c>
      <c r="F27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9" s="41">
        <f>IF(Rework!W280&gt;0,IF(Rework!W280&gt;1,2,1),0)</f>
        <v>0</v>
      </c>
      <c r="I279" s="43">
        <f>IF(Rework!X280="",IF(Rework!$E280=61.5,2400,1800),Rework!X280)</f>
        <v>1800</v>
      </c>
      <c r="J279" s="41">
        <v>30</v>
      </c>
      <c r="K279" s="44">
        <f>IF(ISERROR(FIND("Slider",'Conveyor List'!G340))=FALSE,0.3,IF(ISERROR(FIND("Roller",'Conveyor List'!G340))=FALSE,0.05,0.25))</f>
        <v>0.25</v>
      </c>
      <c r="L279" s="44">
        <v>1</v>
      </c>
      <c r="M279" s="44">
        <v>0.95</v>
      </c>
      <c r="N279" s="44">
        <v>0.85</v>
      </c>
      <c r="O279" s="44">
        <f>IF(ISERROR(FIND("M",'Conveyor List'!#REF!))=TRUE,0.95,1)</f>
        <v>0.95</v>
      </c>
      <c r="P279" s="44">
        <v>1</v>
      </c>
      <c r="Q279" s="39" t="e">
        <f t="shared" si="48"/>
        <v>#REF!</v>
      </c>
      <c r="R279" s="39" t="e">
        <f t="shared" si="49"/>
        <v>#REF!</v>
      </c>
      <c r="S279" s="39" t="e">
        <f t="shared" si="50"/>
        <v>#REF!</v>
      </c>
      <c r="T279" s="39" t="e">
        <f t="shared" si="51"/>
        <v>#REF!</v>
      </c>
      <c r="U279" s="39" t="e">
        <f t="shared" si="52"/>
        <v>#REF!</v>
      </c>
      <c r="V279" s="39">
        <f t="shared" si="53"/>
        <v>0</v>
      </c>
      <c r="W279" s="39" t="e">
        <f t="shared" si="54"/>
        <v>#REF!</v>
      </c>
      <c r="X279" s="39" t="e">
        <f t="shared" si="55"/>
        <v>#REF!</v>
      </c>
      <c r="Y279" s="39" t="e">
        <f t="shared" si="56"/>
        <v>#REF!</v>
      </c>
      <c r="Z279" s="50" t="e">
        <f t="shared" si="57"/>
        <v>#REF!</v>
      </c>
      <c r="AA279" s="32" t="e">
        <f t="shared" si="58"/>
        <v>#REF!</v>
      </c>
      <c r="AB279" s="45" t="e">
        <f t="shared" si="59"/>
        <v>#REF!</v>
      </c>
      <c r="AC279" s="31"/>
    </row>
    <row r="280" spans="1:29" ht="13.5" customHeight="1">
      <c r="A280" s="47" t="str">
        <f>'Conveyor List'!C341</f>
        <v>NCS1_050_CH3</v>
      </c>
      <c r="B280" s="40" t="e">
        <f>IF(AND('Conveyor List'!$H341="",'Conveyor List'!#REF!=""),0,MAX(MAX(LEFT('Conveyor List'!$H341,IF(ISERROR(FIND("/",'Conveyor List'!$H341))=TRUE,LEN('Conveyor List'!$H341),FIND("/",'Conveyor List'!$H341)-2)),TRIM(RIGHT('Conveyor List'!$H341,LEN('Conveyor List'!$H341)-IF(ISERROR(FIND("/",'Conveyor List'!$H341))=TRUE,0,FIND("/",'Conveyor List'!$H341))))),MAX(LEFT('Conveyor List'!#REF!,IF(ISERROR(FIND("/",'Conveyor List'!#REF!))=TRUE,LEN('Conveyor List'!#REF!),FIND("/",'Conveyor List'!#REF!)-2)),TRIM(RIGHT('Conveyor List'!#REF!,LEN('Conveyor List'!#REF!)-IF(ISERROR(FIND("/",'Conveyor List'!#REF!))=TRUE,0,FIND("/",'Conveyor List'!#REF!)))))))</f>
        <v>#REF!</v>
      </c>
      <c r="C280" s="41" t="e">
        <f>IF(AND('Conveyor List'!#REF!="",'Conveyor List'!#REF!=""),0,'Conveyor List'!#REF!+'Conveyor List'!#REF!/12)</f>
        <v>#REF!</v>
      </c>
      <c r="D280" s="41" t="e">
        <f>IF(AND('Conveyor List'!#REF!="",'Conveyor List'!#REF!=""),0,IF(ISERROR(FIND("Slave",'Conveyor List'!G341)) =FALSE,'Conveyor List'!#REF!+'Conveyor List'!#REF!/12,0))</f>
        <v>#REF!</v>
      </c>
      <c r="E280" s="42" t="e">
        <f>IF('Conveyor List'!#REF!="",0,'Conveyor List'!#REF!)</f>
        <v>#REF!</v>
      </c>
      <c r="F28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0" s="41">
        <f>IF(Rework!W281&gt;0,IF(Rework!W281&gt;1,2,1),0)</f>
        <v>0</v>
      </c>
      <c r="I280" s="43">
        <f>IF(Rework!X281="",IF(Rework!$E281=61.5,2400,1800),Rework!X281)</f>
        <v>1800</v>
      </c>
      <c r="J280" s="41">
        <v>30</v>
      </c>
      <c r="K280" s="44">
        <f>IF(ISERROR(FIND("Slider",'Conveyor List'!G341))=FALSE,0.3,IF(ISERROR(FIND("Roller",'Conveyor List'!G341))=FALSE,0.05,0.25))</f>
        <v>0.25</v>
      </c>
      <c r="L280" s="44">
        <v>1</v>
      </c>
      <c r="M280" s="44">
        <v>0.95</v>
      </c>
      <c r="N280" s="44">
        <v>0.85</v>
      </c>
      <c r="O280" s="44">
        <f>IF(ISERROR(FIND("M",'Conveyor List'!#REF!))=TRUE,0.95,1)</f>
        <v>0.95</v>
      </c>
      <c r="P280" s="44">
        <v>1</v>
      </c>
      <c r="Q280" s="39" t="e">
        <f t="shared" si="48"/>
        <v>#REF!</v>
      </c>
      <c r="R280" s="39" t="e">
        <f t="shared" si="49"/>
        <v>#REF!</v>
      </c>
      <c r="S280" s="39" t="e">
        <f t="shared" si="50"/>
        <v>#REF!</v>
      </c>
      <c r="T280" s="39" t="e">
        <f t="shared" si="51"/>
        <v>#REF!</v>
      </c>
      <c r="U280" s="39" t="e">
        <f t="shared" si="52"/>
        <v>#REF!</v>
      </c>
      <c r="V280" s="39">
        <f t="shared" si="53"/>
        <v>0</v>
      </c>
      <c r="W280" s="39" t="e">
        <f t="shared" si="54"/>
        <v>#REF!</v>
      </c>
      <c r="X280" s="39" t="e">
        <f t="shared" si="55"/>
        <v>#REF!</v>
      </c>
      <c r="Y280" s="39" t="e">
        <f t="shared" si="56"/>
        <v>#REF!</v>
      </c>
      <c r="Z280" s="50" t="e">
        <f t="shared" si="57"/>
        <v>#REF!</v>
      </c>
      <c r="AA280" s="32" t="e">
        <f t="shared" si="58"/>
        <v>#REF!</v>
      </c>
      <c r="AB280" s="45" t="e">
        <f t="shared" si="59"/>
        <v>#REF!</v>
      </c>
      <c r="AC280" s="31"/>
    </row>
    <row r="281" spans="1:29" ht="13.5" customHeight="1">
      <c r="A281" s="47" t="str">
        <f>'Conveyor List'!C344</f>
        <v>NCS1_050_CH5</v>
      </c>
      <c r="B281" s="40" t="e">
        <f>IF(AND('Conveyor List'!$H344="",'Conveyor List'!#REF!=""),0,MAX(MAX(LEFT('Conveyor List'!$H344,IF(ISERROR(FIND("/",'Conveyor List'!$H344))=TRUE,LEN('Conveyor List'!$H344),FIND("/",'Conveyor List'!$H344)-2)),TRIM(RIGHT('Conveyor List'!$H344,LEN('Conveyor List'!$H344)-IF(ISERROR(FIND("/",'Conveyor List'!$H344))=TRUE,0,FIND("/",'Conveyor List'!$H344))))),MAX(LEFT('Conveyor List'!#REF!,IF(ISERROR(FIND("/",'Conveyor List'!#REF!))=TRUE,LEN('Conveyor List'!#REF!),FIND("/",'Conveyor List'!#REF!)-2)),TRIM(RIGHT('Conveyor List'!#REF!,LEN('Conveyor List'!#REF!)-IF(ISERROR(FIND("/",'Conveyor List'!#REF!))=TRUE,0,FIND("/",'Conveyor List'!#REF!)))))))</f>
        <v>#REF!</v>
      </c>
      <c r="C281" s="41" t="e">
        <f>IF(AND('Conveyor List'!#REF!="",'Conveyor List'!#REF!=""),0,'Conveyor List'!#REF!+'Conveyor List'!#REF!/12)</f>
        <v>#REF!</v>
      </c>
      <c r="D281" s="41" t="e">
        <f>IF(AND('Conveyor List'!#REF!="",'Conveyor List'!#REF!=""),0,IF(ISERROR(FIND("Slave",'Conveyor List'!G344)) =FALSE,'Conveyor List'!#REF!+'Conveyor List'!#REF!/12,0))</f>
        <v>#REF!</v>
      </c>
      <c r="E281" s="42" t="e">
        <f>IF('Conveyor List'!#REF!="",0,'Conveyor List'!#REF!)</f>
        <v>#REF!</v>
      </c>
      <c r="F28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1" s="41">
        <f>IF(Rework!W282&gt;0,IF(Rework!W282&gt;1,2,1),0)</f>
        <v>0</v>
      </c>
      <c r="I281" s="43">
        <f>IF(Rework!X282="",IF(Rework!$E282=61.5,2400,1800),Rework!X282)</f>
        <v>1800</v>
      </c>
      <c r="J281" s="41">
        <v>30</v>
      </c>
      <c r="K281" s="44">
        <f>IF(ISERROR(FIND("Slider",'Conveyor List'!G344))=FALSE,0.3,IF(ISERROR(FIND("Roller",'Conveyor List'!G344))=FALSE,0.05,0.25))</f>
        <v>0.25</v>
      </c>
      <c r="L281" s="44">
        <v>1</v>
      </c>
      <c r="M281" s="44">
        <v>0.95</v>
      </c>
      <c r="N281" s="44">
        <v>0.85</v>
      </c>
      <c r="O281" s="44">
        <f>IF(ISERROR(FIND("M",'Conveyor List'!#REF!))=TRUE,0.95,1)</f>
        <v>0.95</v>
      </c>
      <c r="P281" s="44">
        <v>1</v>
      </c>
      <c r="Q281" s="39" t="e">
        <f t="shared" si="48"/>
        <v>#REF!</v>
      </c>
      <c r="R281" s="39" t="e">
        <f t="shared" si="49"/>
        <v>#REF!</v>
      </c>
      <c r="S281" s="39" t="e">
        <f t="shared" si="50"/>
        <v>#REF!</v>
      </c>
      <c r="T281" s="39" t="e">
        <f t="shared" si="51"/>
        <v>#REF!</v>
      </c>
      <c r="U281" s="39" t="e">
        <f t="shared" si="52"/>
        <v>#REF!</v>
      </c>
      <c r="V281" s="39">
        <f t="shared" si="53"/>
        <v>0</v>
      </c>
      <c r="W281" s="39" t="e">
        <f t="shared" si="54"/>
        <v>#REF!</v>
      </c>
      <c r="X281" s="39" t="e">
        <f t="shared" si="55"/>
        <v>#REF!</v>
      </c>
      <c r="Y281" s="39" t="e">
        <f t="shared" si="56"/>
        <v>#REF!</v>
      </c>
      <c r="Z281" s="50" t="e">
        <f t="shared" si="57"/>
        <v>#REF!</v>
      </c>
      <c r="AA281" s="32" t="e">
        <f t="shared" si="58"/>
        <v>#REF!</v>
      </c>
      <c r="AB281" s="45" t="e">
        <f t="shared" si="59"/>
        <v>#REF!</v>
      </c>
      <c r="AC281" s="31"/>
    </row>
    <row r="282" spans="1:29" ht="13.5" customHeight="1">
      <c r="A282" s="47" t="e">
        <f>'Conveyor List'!#REF!</f>
        <v>#REF!</v>
      </c>
      <c r="B28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82" s="41" t="e">
        <f>IF(AND('Conveyor List'!#REF!="",'Conveyor List'!#REF!=""),0,'Conveyor List'!#REF!+'Conveyor List'!#REF!/12)</f>
        <v>#REF!</v>
      </c>
      <c r="D282" s="41" t="e">
        <f>IF(AND('Conveyor List'!#REF!="",'Conveyor List'!#REF!=""),0,IF(ISERROR(FIND("Slave",'Conveyor List'!#REF!)) =FALSE,'Conveyor List'!#REF!+'Conveyor List'!#REF!/12,0))</f>
        <v>#REF!</v>
      </c>
      <c r="E282" s="42" t="e">
        <f>IF('Conveyor List'!#REF!="",0,'Conveyor List'!#REF!)</f>
        <v>#REF!</v>
      </c>
      <c r="F28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2" s="41">
        <f>IF(Rework!W283&gt;0,IF(Rework!W283&gt;1,2,1),0)</f>
        <v>0</v>
      </c>
      <c r="I282" s="43">
        <f>IF(Rework!X283="",IF(Rework!$E283=61.5,2400,1800),Rework!X283)</f>
        <v>1800</v>
      </c>
      <c r="J282" s="41">
        <v>30</v>
      </c>
      <c r="K282" s="44">
        <f>IF(ISERROR(FIND("Slider",'Conveyor List'!#REF!))=FALSE,0.3,IF(ISERROR(FIND("Roller",'Conveyor List'!#REF!))=FALSE,0.05,0.25))</f>
        <v>0.25</v>
      </c>
      <c r="L282" s="44">
        <v>1</v>
      </c>
      <c r="M282" s="44">
        <v>0.95</v>
      </c>
      <c r="N282" s="44">
        <v>0.85</v>
      </c>
      <c r="O282" s="44">
        <f>IF(ISERROR(FIND("M",'Conveyor List'!#REF!))=TRUE,0.95,1)</f>
        <v>0.95</v>
      </c>
      <c r="P282" s="44">
        <v>1</v>
      </c>
      <c r="Q282" s="39" t="e">
        <f t="shared" si="48"/>
        <v>#REF!</v>
      </c>
      <c r="R282" s="39" t="e">
        <f t="shared" si="49"/>
        <v>#REF!</v>
      </c>
      <c r="S282" s="39" t="e">
        <f t="shared" si="50"/>
        <v>#REF!</v>
      </c>
      <c r="T282" s="39" t="e">
        <f t="shared" si="51"/>
        <v>#REF!</v>
      </c>
      <c r="U282" s="39" t="e">
        <f t="shared" si="52"/>
        <v>#REF!</v>
      </c>
      <c r="V282" s="39">
        <f t="shared" si="53"/>
        <v>0</v>
      </c>
      <c r="W282" s="39" t="e">
        <f t="shared" si="54"/>
        <v>#REF!</v>
      </c>
      <c r="X282" s="39" t="e">
        <f t="shared" si="55"/>
        <v>#REF!</v>
      </c>
      <c r="Y282" s="39" t="e">
        <f t="shared" si="56"/>
        <v>#REF!</v>
      </c>
      <c r="Z282" s="50" t="e">
        <f t="shared" si="57"/>
        <v>#REF!</v>
      </c>
      <c r="AA282" s="32" t="e">
        <f t="shared" si="58"/>
        <v>#REF!</v>
      </c>
      <c r="AB282" s="45" t="e">
        <f t="shared" si="59"/>
        <v>#REF!</v>
      </c>
      <c r="AC282" s="31"/>
    </row>
    <row r="283" spans="1:29" ht="13.5" customHeight="1">
      <c r="A283" s="47" t="e">
        <f>'Conveyor List'!#REF!</f>
        <v>#REF!</v>
      </c>
      <c r="B28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83" s="41" t="e">
        <f>IF(AND('Conveyor List'!#REF!="",'Conveyor List'!#REF!=""),0,'Conveyor List'!#REF!+'Conveyor List'!#REF!/12)</f>
        <v>#REF!</v>
      </c>
      <c r="D283" s="41" t="e">
        <f>IF(AND('Conveyor List'!#REF!="",'Conveyor List'!#REF!=""),0,IF(ISERROR(FIND("Slave",'Conveyor List'!#REF!)) =FALSE,'Conveyor List'!#REF!+'Conveyor List'!#REF!/12,0))</f>
        <v>#REF!</v>
      </c>
      <c r="E283" s="42" t="e">
        <f>IF('Conveyor List'!#REF!="",0,'Conveyor List'!#REF!)</f>
        <v>#REF!</v>
      </c>
      <c r="F28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3" s="41">
        <f>IF(Rework!W284&gt;0,IF(Rework!W284&gt;1,2,1),0)</f>
        <v>0</v>
      </c>
      <c r="I283" s="43">
        <f>IF(Rework!X284="",IF(Rework!$E284=61.5,2400,1800),Rework!X284)</f>
        <v>1800</v>
      </c>
      <c r="J283" s="41">
        <v>30</v>
      </c>
      <c r="K283" s="44">
        <f>IF(ISERROR(FIND("Slider",'Conveyor List'!#REF!))=FALSE,0.3,IF(ISERROR(FIND("Roller",'Conveyor List'!#REF!))=FALSE,0.05,0.25))</f>
        <v>0.25</v>
      </c>
      <c r="L283" s="44">
        <v>1</v>
      </c>
      <c r="M283" s="44">
        <v>0.95</v>
      </c>
      <c r="N283" s="44">
        <v>0.85</v>
      </c>
      <c r="O283" s="44">
        <f>IF(ISERROR(FIND("M",'Conveyor List'!#REF!))=TRUE,0.95,1)</f>
        <v>0.95</v>
      </c>
      <c r="P283" s="44">
        <v>1</v>
      </c>
      <c r="Q283" s="39" t="e">
        <f t="shared" si="48"/>
        <v>#REF!</v>
      </c>
      <c r="R283" s="39" t="e">
        <f t="shared" si="49"/>
        <v>#REF!</v>
      </c>
      <c r="S283" s="39" t="e">
        <f t="shared" si="50"/>
        <v>#REF!</v>
      </c>
      <c r="T283" s="39" t="e">
        <f t="shared" si="51"/>
        <v>#REF!</v>
      </c>
      <c r="U283" s="39" t="e">
        <f t="shared" si="52"/>
        <v>#REF!</v>
      </c>
      <c r="V283" s="39">
        <f t="shared" si="53"/>
        <v>0</v>
      </c>
      <c r="W283" s="39" t="e">
        <f t="shared" si="54"/>
        <v>#REF!</v>
      </c>
      <c r="X283" s="39" t="e">
        <f t="shared" si="55"/>
        <v>#REF!</v>
      </c>
      <c r="Y283" s="39" t="e">
        <f t="shared" si="56"/>
        <v>#REF!</v>
      </c>
      <c r="Z283" s="50" t="e">
        <f t="shared" si="57"/>
        <v>#REF!</v>
      </c>
      <c r="AA283" s="32" t="e">
        <f t="shared" si="58"/>
        <v>#REF!</v>
      </c>
      <c r="AB283" s="45" t="e">
        <f t="shared" si="59"/>
        <v>#REF!</v>
      </c>
      <c r="AC283" s="31"/>
    </row>
    <row r="284" spans="1:29" ht="13.5" customHeight="1">
      <c r="A284" s="47" t="str">
        <f>'Conveyor List'!C345</f>
        <v>NCS1_050_CH6</v>
      </c>
      <c r="B284" s="40" t="e">
        <f>IF(AND('Conveyor List'!$H345="",'Conveyor List'!#REF!=""),0,MAX(MAX(LEFT('Conveyor List'!$H345,IF(ISERROR(FIND("/",'Conveyor List'!$H345))=TRUE,LEN('Conveyor List'!$H345),FIND("/",'Conveyor List'!$H345)-2)),TRIM(RIGHT('Conveyor List'!$H345,LEN('Conveyor List'!$H345)-IF(ISERROR(FIND("/",'Conveyor List'!$H345))=TRUE,0,FIND("/",'Conveyor List'!$H345))))),MAX(LEFT('Conveyor List'!#REF!,IF(ISERROR(FIND("/",'Conveyor List'!#REF!))=TRUE,LEN('Conveyor List'!#REF!),FIND("/",'Conveyor List'!#REF!)-2)),TRIM(RIGHT('Conveyor List'!#REF!,LEN('Conveyor List'!#REF!)-IF(ISERROR(FIND("/",'Conveyor List'!#REF!))=TRUE,0,FIND("/",'Conveyor List'!#REF!)))))))</f>
        <v>#REF!</v>
      </c>
      <c r="C284" s="41" t="e">
        <f>IF(AND('Conveyor List'!#REF!="",'Conveyor List'!#REF!=""),0,'Conveyor List'!#REF!+'Conveyor List'!#REF!/12)</f>
        <v>#REF!</v>
      </c>
      <c r="D284" s="41" t="e">
        <f>IF(AND('Conveyor List'!#REF!="",'Conveyor List'!#REF!=""),0,IF(ISERROR(FIND("Slave",'Conveyor List'!G345)) =FALSE,'Conveyor List'!#REF!+'Conveyor List'!#REF!/12,0))</f>
        <v>#REF!</v>
      </c>
      <c r="E284" s="42" t="e">
        <f>IF('Conveyor List'!#REF!="",0,'Conveyor List'!#REF!)</f>
        <v>#REF!</v>
      </c>
      <c r="F28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4" s="41">
        <f>IF(Rework!W285&gt;0,IF(Rework!W285&gt;1,2,1),0)</f>
        <v>0</v>
      </c>
      <c r="I284" s="43">
        <f>IF(Rework!X285="",IF(Rework!$E285=61.5,2400,1800),Rework!X285)</f>
        <v>1800</v>
      </c>
      <c r="J284" s="41">
        <v>30</v>
      </c>
      <c r="K284" s="44">
        <f>IF(ISERROR(FIND("Slider",'Conveyor List'!G345))=FALSE,0.3,IF(ISERROR(FIND("Roller",'Conveyor List'!G345))=FALSE,0.05,0.25))</f>
        <v>0.25</v>
      </c>
      <c r="L284" s="44">
        <v>1</v>
      </c>
      <c r="M284" s="44">
        <v>0.95</v>
      </c>
      <c r="N284" s="44">
        <v>0.85</v>
      </c>
      <c r="O284" s="44">
        <f>IF(ISERROR(FIND("M",'Conveyor List'!#REF!))=TRUE,0.95,1)</f>
        <v>0.95</v>
      </c>
      <c r="P284" s="44">
        <v>1</v>
      </c>
      <c r="Q284" s="39" t="e">
        <f t="shared" si="48"/>
        <v>#REF!</v>
      </c>
      <c r="R284" s="39" t="e">
        <f t="shared" si="49"/>
        <v>#REF!</v>
      </c>
      <c r="S284" s="39" t="e">
        <f t="shared" si="50"/>
        <v>#REF!</v>
      </c>
      <c r="T284" s="39" t="e">
        <f t="shared" si="51"/>
        <v>#REF!</v>
      </c>
      <c r="U284" s="39" t="e">
        <f t="shared" si="52"/>
        <v>#REF!</v>
      </c>
      <c r="V284" s="39">
        <f t="shared" si="53"/>
        <v>0</v>
      </c>
      <c r="W284" s="39" t="e">
        <f t="shared" si="54"/>
        <v>#REF!</v>
      </c>
      <c r="X284" s="39" t="e">
        <f t="shared" si="55"/>
        <v>#REF!</v>
      </c>
      <c r="Y284" s="39" t="e">
        <f t="shared" si="56"/>
        <v>#REF!</v>
      </c>
      <c r="Z284" s="50" t="e">
        <f t="shared" si="57"/>
        <v>#REF!</v>
      </c>
      <c r="AA284" s="32" t="e">
        <f t="shared" si="58"/>
        <v>#REF!</v>
      </c>
      <c r="AB284" s="45" t="e">
        <f t="shared" si="59"/>
        <v>#REF!</v>
      </c>
      <c r="AC284" s="31"/>
    </row>
    <row r="285" spans="1:29" ht="13.5" customHeight="1">
      <c r="A285" s="47" t="str">
        <f>'Conveyor List'!C346</f>
        <v>NCS1_050_CH7</v>
      </c>
      <c r="B285" s="40" t="e">
        <f>IF(AND('Conveyor List'!$H346="",'Conveyor List'!#REF!=""),0,MAX(MAX(LEFT('Conveyor List'!$H346,IF(ISERROR(FIND("/",'Conveyor List'!$H346))=TRUE,LEN('Conveyor List'!$H346),FIND("/",'Conveyor List'!$H346)-2)),TRIM(RIGHT('Conveyor List'!$H346,LEN('Conveyor List'!$H346)-IF(ISERROR(FIND("/",'Conveyor List'!$H346))=TRUE,0,FIND("/",'Conveyor List'!$H346))))),MAX(LEFT('Conveyor List'!#REF!,IF(ISERROR(FIND("/",'Conveyor List'!#REF!))=TRUE,LEN('Conveyor List'!#REF!),FIND("/",'Conveyor List'!#REF!)-2)),TRIM(RIGHT('Conveyor List'!#REF!,LEN('Conveyor List'!#REF!)-IF(ISERROR(FIND("/",'Conveyor List'!#REF!))=TRUE,0,FIND("/",'Conveyor List'!#REF!)))))))</f>
        <v>#REF!</v>
      </c>
      <c r="C285" s="41" t="e">
        <f>IF(AND('Conveyor List'!#REF!="",'Conveyor List'!#REF!=""),0,'Conveyor List'!#REF!+'Conveyor List'!#REF!/12)</f>
        <v>#REF!</v>
      </c>
      <c r="D285" s="41" t="e">
        <f>IF(AND('Conveyor List'!#REF!="",'Conveyor List'!#REF!=""),0,IF(ISERROR(FIND("Slave",'Conveyor List'!G346)) =FALSE,'Conveyor List'!#REF!+'Conveyor List'!#REF!/12,0))</f>
        <v>#REF!</v>
      </c>
      <c r="E285" s="42" t="e">
        <f>IF('Conveyor List'!#REF!="",0,'Conveyor List'!#REF!)</f>
        <v>#REF!</v>
      </c>
      <c r="F28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5" s="41">
        <f>IF(Rework!W286&gt;0,IF(Rework!W286&gt;1,2,1),0)</f>
        <v>0</v>
      </c>
      <c r="I285" s="43">
        <f>IF(Rework!X286="",IF(Rework!$E286=61.5,2400,1800),Rework!X286)</f>
        <v>1800</v>
      </c>
      <c r="J285" s="41">
        <v>30</v>
      </c>
      <c r="K285" s="44">
        <f>IF(ISERROR(FIND("Slider",'Conveyor List'!G346))=FALSE,0.3,IF(ISERROR(FIND("Roller",'Conveyor List'!G346))=FALSE,0.05,0.25))</f>
        <v>0.25</v>
      </c>
      <c r="L285" s="44">
        <v>1</v>
      </c>
      <c r="M285" s="44">
        <v>0.95</v>
      </c>
      <c r="N285" s="44">
        <v>0.85</v>
      </c>
      <c r="O285" s="44">
        <f>IF(ISERROR(FIND("M",'Conveyor List'!#REF!))=TRUE,0.95,1)</f>
        <v>0.95</v>
      </c>
      <c r="P285" s="44">
        <v>1</v>
      </c>
      <c r="Q285" s="39" t="e">
        <f t="shared" si="48"/>
        <v>#REF!</v>
      </c>
      <c r="R285" s="39" t="e">
        <f t="shared" si="49"/>
        <v>#REF!</v>
      </c>
      <c r="S285" s="39" t="e">
        <f t="shared" si="50"/>
        <v>#REF!</v>
      </c>
      <c r="T285" s="39" t="e">
        <f t="shared" si="51"/>
        <v>#REF!</v>
      </c>
      <c r="U285" s="39" t="e">
        <f t="shared" si="52"/>
        <v>#REF!</v>
      </c>
      <c r="V285" s="39">
        <f t="shared" si="53"/>
        <v>0</v>
      </c>
      <c r="W285" s="39" t="e">
        <f t="shared" si="54"/>
        <v>#REF!</v>
      </c>
      <c r="X285" s="39" t="e">
        <f t="shared" si="55"/>
        <v>#REF!</v>
      </c>
      <c r="Y285" s="39" t="e">
        <f t="shared" si="56"/>
        <v>#REF!</v>
      </c>
      <c r="Z285" s="50" t="e">
        <f t="shared" si="57"/>
        <v>#REF!</v>
      </c>
      <c r="AA285" s="32" t="e">
        <f t="shared" si="58"/>
        <v>#REF!</v>
      </c>
      <c r="AB285" s="45" t="e">
        <f t="shared" si="59"/>
        <v>#REF!</v>
      </c>
      <c r="AC285" s="31"/>
    </row>
    <row r="286" spans="1:29" ht="13.5" customHeight="1">
      <c r="A286" s="47" t="str">
        <f>'Conveyor List'!C347</f>
        <v>NCS1_050_CH8</v>
      </c>
      <c r="B286" s="40" t="e">
        <f>IF(AND('Conveyor List'!$H347="",'Conveyor List'!#REF!=""),0,MAX(MAX(LEFT('Conveyor List'!$H347,IF(ISERROR(FIND("/",'Conveyor List'!$H347))=TRUE,LEN('Conveyor List'!$H347),FIND("/",'Conveyor List'!$H347)-2)),TRIM(RIGHT('Conveyor List'!$H347,LEN('Conveyor List'!$H347)-IF(ISERROR(FIND("/",'Conveyor List'!$H347))=TRUE,0,FIND("/",'Conveyor List'!$H347))))),MAX(LEFT('Conveyor List'!#REF!,IF(ISERROR(FIND("/",'Conveyor List'!#REF!))=TRUE,LEN('Conveyor List'!#REF!),FIND("/",'Conveyor List'!#REF!)-2)),TRIM(RIGHT('Conveyor List'!#REF!,LEN('Conveyor List'!#REF!)-IF(ISERROR(FIND("/",'Conveyor List'!#REF!))=TRUE,0,FIND("/",'Conveyor List'!#REF!)))))))</f>
        <v>#REF!</v>
      </c>
      <c r="C286" s="41" t="e">
        <f>IF(AND('Conveyor List'!#REF!="",'Conveyor List'!#REF!=""),0,'Conveyor List'!#REF!+'Conveyor List'!#REF!/12)</f>
        <v>#REF!</v>
      </c>
      <c r="D286" s="41" t="e">
        <f>IF(AND('Conveyor List'!#REF!="",'Conveyor List'!#REF!=""),0,IF(ISERROR(FIND("Slave",'Conveyor List'!G347)) =FALSE,'Conveyor List'!#REF!+'Conveyor List'!#REF!/12,0))</f>
        <v>#REF!</v>
      </c>
      <c r="E286" s="42" t="e">
        <f>IF('Conveyor List'!#REF!="",0,'Conveyor List'!#REF!)</f>
        <v>#REF!</v>
      </c>
      <c r="F28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6" s="41">
        <f>IF(Rework!W287&gt;0,IF(Rework!W287&gt;1,2,1),0)</f>
        <v>0</v>
      </c>
      <c r="I286" s="43">
        <f>IF(Rework!X287="",IF(Rework!$E287=61.5,2400,1800),Rework!X287)</f>
        <v>1800</v>
      </c>
      <c r="J286" s="41">
        <v>30</v>
      </c>
      <c r="K286" s="44">
        <f>IF(ISERROR(FIND("Slider",'Conveyor List'!G347))=FALSE,0.3,IF(ISERROR(FIND("Roller",'Conveyor List'!G347))=FALSE,0.05,0.25))</f>
        <v>0.25</v>
      </c>
      <c r="L286" s="44">
        <v>1</v>
      </c>
      <c r="M286" s="44">
        <v>0.95</v>
      </c>
      <c r="N286" s="44">
        <v>0.85</v>
      </c>
      <c r="O286" s="44">
        <f>IF(ISERROR(FIND("M",'Conveyor List'!#REF!))=TRUE,0.95,1)</f>
        <v>0.95</v>
      </c>
      <c r="P286" s="44">
        <v>1</v>
      </c>
      <c r="Q286" s="39" t="e">
        <f t="shared" si="48"/>
        <v>#REF!</v>
      </c>
      <c r="R286" s="39" t="e">
        <f t="shared" si="49"/>
        <v>#REF!</v>
      </c>
      <c r="S286" s="39" t="e">
        <f t="shared" si="50"/>
        <v>#REF!</v>
      </c>
      <c r="T286" s="39" t="e">
        <f t="shared" si="51"/>
        <v>#REF!</v>
      </c>
      <c r="U286" s="39" t="e">
        <f t="shared" si="52"/>
        <v>#REF!</v>
      </c>
      <c r="V286" s="39">
        <f t="shared" si="53"/>
        <v>0</v>
      </c>
      <c r="W286" s="39" t="e">
        <f t="shared" si="54"/>
        <v>#REF!</v>
      </c>
      <c r="X286" s="39" t="e">
        <f t="shared" si="55"/>
        <v>#REF!</v>
      </c>
      <c r="Y286" s="39" t="e">
        <f t="shared" si="56"/>
        <v>#REF!</v>
      </c>
      <c r="Z286" s="50" t="e">
        <f t="shared" si="57"/>
        <v>#REF!</v>
      </c>
      <c r="AA286" s="32" t="e">
        <f t="shared" si="58"/>
        <v>#REF!</v>
      </c>
      <c r="AB286" s="45" t="e">
        <f t="shared" si="59"/>
        <v>#REF!</v>
      </c>
      <c r="AC286" s="31"/>
    </row>
    <row r="287" spans="1:29" ht="13.5" customHeight="1">
      <c r="A287" s="47" t="str">
        <f>'Conveyor List'!C348</f>
        <v>NCS1_050_CH9</v>
      </c>
      <c r="B287" s="40" t="e">
        <f>IF(AND('Conveyor List'!$H348="",'Conveyor List'!#REF!=""),0,MAX(MAX(LEFT('Conveyor List'!$H348,IF(ISERROR(FIND("/",'Conveyor List'!$H348))=TRUE,LEN('Conveyor List'!$H348),FIND("/",'Conveyor List'!$H348)-2)),TRIM(RIGHT('Conveyor List'!$H348,LEN('Conveyor List'!$H348)-IF(ISERROR(FIND("/",'Conveyor List'!$H348))=TRUE,0,FIND("/",'Conveyor List'!$H348))))),MAX(LEFT('Conveyor List'!#REF!,IF(ISERROR(FIND("/",'Conveyor List'!#REF!))=TRUE,LEN('Conveyor List'!#REF!),FIND("/",'Conveyor List'!#REF!)-2)),TRIM(RIGHT('Conveyor List'!#REF!,LEN('Conveyor List'!#REF!)-IF(ISERROR(FIND("/",'Conveyor List'!#REF!))=TRUE,0,FIND("/",'Conveyor List'!#REF!)))))))</f>
        <v>#REF!</v>
      </c>
      <c r="C287" s="41" t="e">
        <f>IF(AND('Conveyor List'!#REF!="",'Conveyor List'!#REF!=""),0,'Conveyor List'!#REF!+'Conveyor List'!#REF!/12)</f>
        <v>#REF!</v>
      </c>
      <c r="D287" s="41" t="e">
        <f>IF(AND('Conveyor List'!#REF!="",'Conveyor List'!#REF!=""),0,IF(ISERROR(FIND("Slave",'Conveyor List'!G348)) =FALSE,'Conveyor List'!#REF!+'Conveyor List'!#REF!/12,0))</f>
        <v>#REF!</v>
      </c>
      <c r="E287" s="42" t="e">
        <f>IF('Conveyor List'!#REF!="",0,'Conveyor List'!#REF!)</f>
        <v>#REF!</v>
      </c>
      <c r="F28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7" s="41">
        <f>IF(Rework!W288&gt;0,IF(Rework!W288&gt;1,2,1),0)</f>
        <v>0</v>
      </c>
      <c r="I287" s="43">
        <f>IF(Rework!X288="",IF(Rework!$E288=61.5,2400,1800),Rework!X288)</f>
        <v>1800</v>
      </c>
      <c r="J287" s="41">
        <v>30</v>
      </c>
      <c r="K287" s="44">
        <f>IF(ISERROR(FIND("Slider",'Conveyor List'!G348))=FALSE,0.3,IF(ISERROR(FIND("Roller",'Conveyor List'!G348))=FALSE,0.05,0.25))</f>
        <v>0.25</v>
      </c>
      <c r="L287" s="44">
        <v>1</v>
      </c>
      <c r="M287" s="44">
        <v>0.95</v>
      </c>
      <c r="N287" s="44">
        <v>0.85</v>
      </c>
      <c r="O287" s="44">
        <f>IF(ISERROR(FIND("M",'Conveyor List'!#REF!))=TRUE,0.95,1)</f>
        <v>0.95</v>
      </c>
      <c r="P287" s="44">
        <v>1</v>
      </c>
      <c r="Q287" s="39" t="e">
        <f t="shared" si="48"/>
        <v>#REF!</v>
      </c>
      <c r="R287" s="39" t="e">
        <f t="shared" si="49"/>
        <v>#REF!</v>
      </c>
      <c r="S287" s="39" t="e">
        <f t="shared" si="50"/>
        <v>#REF!</v>
      </c>
      <c r="T287" s="39" t="e">
        <f t="shared" si="51"/>
        <v>#REF!</v>
      </c>
      <c r="U287" s="39" t="e">
        <f t="shared" si="52"/>
        <v>#REF!</v>
      </c>
      <c r="V287" s="39">
        <f t="shared" si="53"/>
        <v>0</v>
      </c>
      <c r="W287" s="39" t="e">
        <f t="shared" si="54"/>
        <v>#REF!</v>
      </c>
      <c r="X287" s="39" t="e">
        <f t="shared" si="55"/>
        <v>#REF!</v>
      </c>
      <c r="Y287" s="39" t="e">
        <f t="shared" si="56"/>
        <v>#REF!</v>
      </c>
      <c r="Z287" s="50" t="e">
        <f t="shared" si="57"/>
        <v>#REF!</v>
      </c>
      <c r="AA287" s="32" t="e">
        <f t="shared" si="58"/>
        <v>#REF!</v>
      </c>
      <c r="AB287" s="45" t="e">
        <f t="shared" si="59"/>
        <v>#REF!</v>
      </c>
      <c r="AC287" s="31"/>
    </row>
    <row r="288" spans="1:29" ht="13.5" customHeight="1">
      <c r="A288" s="47" t="e">
        <f>'Conveyor List'!#REF!</f>
        <v>#REF!</v>
      </c>
      <c r="B28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88" s="41" t="e">
        <f>IF(AND('Conveyor List'!#REF!="",'Conveyor List'!#REF!=""),0,'Conveyor List'!#REF!+'Conveyor List'!#REF!/12)</f>
        <v>#REF!</v>
      </c>
      <c r="D288" s="41" t="e">
        <f>IF(AND('Conveyor List'!#REF!="",'Conveyor List'!#REF!=""),0,IF(ISERROR(FIND("Slave",'Conveyor List'!#REF!)) =FALSE,'Conveyor List'!#REF!+'Conveyor List'!#REF!/12,0))</f>
        <v>#REF!</v>
      </c>
      <c r="E288" s="42" t="e">
        <f>IF('Conveyor List'!#REF!="",0,'Conveyor List'!#REF!)</f>
        <v>#REF!</v>
      </c>
      <c r="F28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8" s="41">
        <f>IF(Rework!W289&gt;0,IF(Rework!W289&gt;1,2,1),0)</f>
        <v>0</v>
      </c>
      <c r="I288" s="43">
        <f>IF(Rework!X289="",IF(Rework!$E289=61.5,2400,1800),Rework!X289)</f>
        <v>1800</v>
      </c>
      <c r="J288" s="41">
        <v>30</v>
      </c>
      <c r="K288" s="44">
        <f>IF(ISERROR(FIND("Slider",'Conveyor List'!#REF!))=FALSE,0.3,IF(ISERROR(FIND("Roller",'Conveyor List'!#REF!))=FALSE,0.05,0.25))</f>
        <v>0.25</v>
      </c>
      <c r="L288" s="44">
        <v>1</v>
      </c>
      <c r="M288" s="44">
        <v>0.95</v>
      </c>
      <c r="N288" s="44">
        <v>0.85</v>
      </c>
      <c r="O288" s="44">
        <f>IF(ISERROR(FIND("M",'Conveyor List'!#REF!))=TRUE,0.95,1)</f>
        <v>0.95</v>
      </c>
      <c r="P288" s="44">
        <v>1</v>
      </c>
      <c r="Q288" s="39" t="e">
        <f t="shared" si="48"/>
        <v>#REF!</v>
      </c>
      <c r="R288" s="39" t="e">
        <f t="shared" si="49"/>
        <v>#REF!</v>
      </c>
      <c r="S288" s="39" t="e">
        <f t="shared" si="50"/>
        <v>#REF!</v>
      </c>
      <c r="T288" s="39" t="e">
        <f t="shared" si="51"/>
        <v>#REF!</v>
      </c>
      <c r="U288" s="39" t="e">
        <f t="shared" si="52"/>
        <v>#REF!</v>
      </c>
      <c r="V288" s="39">
        <f t="shared" si="53"/>
        <v>0</v>
      </c>
      <c r="W288" s="39" t="e">
        <f t="shared" si="54"/>
        <v>#REF!</v>
      </c>
      <c r="X288" s="39" t="e">
        <f t="shared" si="55"/>
        <v>#REF!</v>
      </c>
      <c r="Y288" s="39" t="e">
        <f t="shared" si="56"/>
        <v>#REF!</v>
      </c>
      <c r="Z288" s="50" t="e">
        <f t="shared" si="57"/>
        <v>#REF!</v>
      </c>
      <c r="AA288" s="32" t="e">
        <f t="shared" si="58"/>
        <v>#REF!</v>
      </c>
      <c r="AB288" s="45" t="e">
        <f t="shared" si="59"/>
        <v>#REF!</v>
      </c>
      <c r="AC288" s="31"/>
    </row>
    <row r="289" spans="1:29" ht="13.5" customHeight="1">
      <c r="A289" s="47" t="str">
        <f>'Conveyor List'!C349</f>
        <v>NCS1_055_CH</v>
      </c>
      <c r="B289" s="40" t="e">
        <f>IF(AND('Conveyor List'!$H349="",'Conveyor List'!#REF!=""),0,MAX(MAX(LEFT('Conveyor List'!$H349,IF(ISERROR(FIND("/",'Conveyor List'!$H349))=TRUE,LEN('Conveyor List'!$H349),FIND("/",'Conveyor List'!$H349)-2)),TRIM(RIGHT('Conveyor List'!$H349,LEN('Conveyor List'!$H349)-IF(ISERROR(FIND("/",'Conveyor List'!$H349))=TRUE,0,FIND("/",'Conveyor List'!$H349))))),MAX(LEFT('Conveyor List'!#REF!,IF(ISERROR(FIND("/",'Conveyor List'!#REF!))=TRUE,LEN('Conveyor List'!#REF!),FIND("/",'Conveyor List'!#REF!)-2)),TRIM(RIGHT('Conveyor List'!#REF!,LEN('Conveyor List'!#REF!)-IF(ISERROR(FIND("/",'Conveyor List'!#REF!))=TRUE,0,FIND("/",'Conveyor List'!#REF!)))))))</f>
        <v>#REF!</v>
      </c>
      <c r="C289" s="41" t="e">
        <f>IF(AND('Conveyor List'!#REF!="",'Conveyor List'!#REF!=""),0,'Conveyor List'!#REF!+'Conveyor List'!#REF!/12)</f>
        <v>#REF!</v>
      </c>
      <c r="D289" s="41" t="e">
        <f>IF(AND('Conveyor List'!#REF!="",'Conveyor List'!#REF!=""),0,IF(ISERROR(FIND("Slave",'Conveyor List'!G349)) =FALSE,'Conveyor List'!#REF!+'Conveyor List'!#REF!/12,0))</f>
        <v>#REF!</v>
      </c>
      <c r="E289" s="42" t="e">
        <f>IF('Conveyor List'!#REF!="",0,'Conveyor List'!#REF!)</f>
        <v>#REF!</v>
      </c>
      <c r="F28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9" s="41">
        <f>IF(Rework!W290&gt;0,IF(Rework!W290&gt;1,2,1),0)</f>
        <v>0</v>
      </c>
      <c r="I289" s="43">
        <f>IF(Rework!X290="",IF(Rework!$E290=61.5,2400,1800),Rework!X290)</f>
        <v>1800</v>
      </c>
      <c r="J289" s="41">
        <v>30</v>
      </c>
      <c r="K289" s="44">
        <f>IF(ISERROR(FIND("Slider",'Conveyor List'!G349))=FALSE,0.3,IF(ISERROR(FIND("Roller",'Conveyor List'!G349))=FALSE,0.05,0.25))</f>
        <v>0.25</v>
      </c>
      <c r="L289" s="44">
        <v>1</v>
      </c>
      <c r="M289" s="44">
        <v>0.95</v>
      </c>
      <c r="N289" s="44">
        <v>0.85</v>
      </c>
      <c r="O289" s="44">
        <f>IF(ISERROR(FIND("M",'Conveyor List'!#REF!))=TRUE,0.95,1)</f>
        <v>0.95</v>
      </c>
      <c r="P289" s="44">
        <v>1</v>
      </c>
      <c r="Q289" s="39" t="e">
        <f t="shared" si="48"/>
        <v>#REF!</v>
      </c>
      <c r="R289" s="39" t="e">
        <f t="shared" si="49"/>
        <v>#REF!</v>
      </c>
      <c r="S289" s="39" t="e">
        <f t="shared" si="50"/>
        <v>#REF!</v>
      </c>
      <c r="T289" s="39" t="e">
        <f t="shared" si="51"/>
        <v>#REF!</v>
      </c>
      <c r="U289" s="39" t="e">
        <f t="shared" si="52"/>
        <v>#REF!</v>
      </c>
      <c r="V289" s="39">
        <f t="shared" si="53"/>
        <v>0</v>
      </c>
      <c r="W289" s="39" t="e">
        <f t="shared" si="54"/>
        <v>#REF!</v>
      </c>
      <c r="X289" s="39" t="e">
        <f t="shared" si="55"/>
        <v>#REF!</v>
      </c>
      <c r="Y289" s="39" t="e">
        <f t="shared" si="56"/>
        <v>#REF!</v>
      </c>
      <c r="Z289" s="50" t="e">
        <f t="shared" si="57"/>
        <v>#REF!</v>
      </c>
      <c r="AA289" s="32" t="e">
        <f t="shared" si="58"/>
        <v>#REF!</v>
      </c>
      <c r="AB289" s="45" t="e">
        <f t="shared" si="59"/>
        <v>#REF!</v>
      </c>
      <c r="AC289" s="31"/>
    </row>
    <row r="290" spans="1:29" ht="13.5" customHeight="1">
      <c r="A290" s="47" t="str">
        <f>'Conveyor List'!C350</f>
        <v>NCS1_060</v>
      </c>
      <c r="B290" s="40" t="e">
        <f>IF(AND('Conveyor List'!$H350="",'Conveyor List'!#REF!=""),0,MAX(MAX(LEFT('Conveyor List'!$H350,IF(ISERROR(FIND("/",'Conveyor List'!$H350))=TRUE,LEN('Conveyor List'!$H350),FIND("/",'Conveyor List'!$H350)-2)),TRIM(RIGHT('Conveyor List'!$H350,LEN('Conveyor List'!$H350)-IF(ISERROR(FIND("/",'Conveyor List'!$H350))=TRUE,0,FIND("/",'Conveyor List'!$H350))))),MAX(LEFT('Conveyor List'!#REF!,IF(ISERROR(FIND("/",'Conveyor List'!#REF!))=TRUE,LEN('Conveyor List'!#REF!),FIND("/",'Conveyor List'!#REF!)-2)),TRIM(RIGHT('Conveyor List'!#REF!,LEN('Conveyor List'!#REF!)-IF(ISERROR(FIND("/",'Conveyor List'!#REF!))=TRUE,0,FIND("/",'Conveyor List'!#REF!)))))))</f>
        <v>#REF!</v>
      </c>
      <c r="C290" s="41" t="e">
        <f>IF(AND('Conveyor List'!#REF!="",'Conveyor List'!#REF!=""),0,'Conveyor List'!#REF!+'Conveyor List'!#REF!/12)</f>
        <v>#REF!</v>
      </c>
      <c r="D290" s="41" t="e">
        <f>IF(AND('Conveyor List'!#REF!="",'Conveyor List'!#REF!=""),0,IF(ISERROR(FIND("Slave",'Conveyor List'!G350)) =FALSE,'Conveyor List'!#REF!+'Conveyor List'!#REF!/12,0))</f>
        <v>#REF!</v>
      </c>
      <c r="E290" s="42" t="e">
        <f>IF('Conveyor List'!#REF!="",0,'Conveyor List'!#REF!)</f>
        <v>#REF!</v>
      </c>
      <c r="F29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0" s="41">
        <f>IF(Rework!W291&gt;0,IF(Rework!W291&gt;1,2,1),0)</f>
        <v>0</v>
      </c>
      <c r="I290" s="43">
        <f>IF(Rework!X291="",IF(Rework!$E291=61.5,2400,1800),Rework!X291)</f>
        <v>1800</v>
      </c>
      <c r="J290" s="41">
        <v>30</v>
      </c>
      <c r="K290" s="44">
        <f>IF(ISERROR(FIND("Slider",'Conveyor List'!G350))=FALSE,0.3,IF(ISERROR(FIND("Roller",'Conveyor List'!G350))=FALSE,0.05,0.25))</f>
        <v>0.25</v>
      </c>
      <c r="L290" s="44">
        <v>1</v>
      </c>
      <c r="M290" s="44">
        <v>0.95</v>
      </c>
      <c r="N290" s="44">
        <v>0.85</v>
      </c>
      <c r="O290" s="44">
        <f>IF(ISERROR(FIND("M",'Conveyor List'!#REF!))=TRUE,0.95,1)</f>
        <v>0.95</v>
      </c>
      <c r="P290" s="44">
        <v>1</v>
      </c>
      <c r="Q290" s="39" t="e">
        <f t="shared" si="48"/>
        <v>#REF!</v>
      </c>
      <c r="R290" s="39" t="e">
        <f t="shared" si="49"/>
        <v>#REF!</v>
      </c>
      <c r="S290" s="39" t="e">
        <f t="shared" si="50"/>
        <v>#REF!</v>
      </c>
      <c r="T290" s="39" t="e">
        <f t="shared" si="51"/>
        <v>#REF!</v>
      </c>
      <c r="U290" s="39" t="e">
        <f t="shared" si="52"/>
        <v>#REF!</v>
      </c>
      <c r="V290" s="39">
        <f t="shared" si="53"/>
        <v>0</v>
      </c>
      <c r="W290" s="39" t="e">
        <f t="shared" si="54"/>
        <v>#REF!</v>
      </c>
      <c r="X290" s="39" t="e">
        <f t="shared" si="55"/>
        <v>#REF!</v>
      </c>
      <c r="Y290" s="39" t="e">
        <f t="shared" si="56"/>
        <v>#REF!</v>
      </c>
      <c r="Z290" s="50" t="e">
        <f t="shared" si="57"/>
        <v>#REF!</v>
      </c>
      <c r="AA290" s="32" t="e">
        <f t="shared" si="58"/>
        <v>#REF!</v>
      </c>
      <c r="AB290" s="45" t="e">
        <f t="shared" si="59"/>
        <v>#REF!</v>
      </c>
      <c r="AC290" s="31"/>
    </row>
    <row r="291" spans="1:29" ht="13.5" customHeight="1">
      <c r="A291" s="47" t="str">
        <f>'Conveyor List'!C509</f>
        <v>UL1_015</v>
      </c>
      <c r="B291" s="40" t="e">
        <f>IF(AND('Conveyor List'!$H509="",'Conveyor List'!#REF!=""),0,MAX(MAX(LEFT('Conveyor List'!$H509,IF(ISERROR(FIND("/",'Conveyor List'!$H509))=TRUE,LEN('Conveyor List'!$H509),FIND("/",'Conveyor List'!$H509)-2)),TRIM(RIGHT('Conveyor List'!$H509,LEN('Conveyor List'!$H509)-IF(ISERROR(FIND("/",'Conveyor List'!$H509))=TRUE,0,FIND("/",'Conveyor List'!$H509))))),MAX(LEFT('Conveyor List'!#REF!,IF(ISERROR(FIND("/",'Conveyor List'!#REF!))=TRUE,LEN('Conveyor List'!#REF!),FIND("/",'Conveyor List'!#REF!)-2)),TRIM(RIGHT('Conveyor List'!#REF!,LEN('Conveyor List'!#REF!)-IF(ISERROR(FIND("/",'Conveyor List'!#REF!))=TRUE,0,FIND("/",'Conveyor List'!#REF!)))))))</f>
        <v>#REF!</v>
      </c>
      <c r="C291" s="41" t="e">
        <f>IF(AND('Conveyor List'!#REF!="",'Conveyor List'!#REF!=""),0,'Conveyor List'!#REF!+'Conveyor List'!#REF!/12)</f>
        <v>#REF!</v>
      </c>
      <c r="D291" s="41" t="e">
        <f>IF(AND('Conveyor List'!#REF!="",'Conveyor List'!#REF!=""),0,IF(ISERROR(FIND("Slave",'Conveyor List'!G509)) =FALSE,'Conveyor List'!#REF!+'Conveyor List'!#REF!/12,0))</f>
        <v>#REF!</v>
      </c>
      <c r="E291" s="42" t="e">
        <f>IF('Conveyor List'!#REF!="",0,'Conveyor List'!#REF!)</f>
        <v>#REF!</v>
      </c>
      <c r="F29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1" s="41">
        <f>IF(Rework!W292&gt;0,IF(Rework!W292&gt;1,2,1),0)</f>
        <v>0</v>
      </c>
      <c r="I291" s="43">
        <f>IF(Rework!X292="",IF(Rework!$E292=61.5,2400,1800),Rework!X292)</f>
        <v>1800</v>
      </c>
      <c r="J291" s="41">
        <v>30</v>
      </c>
      <c r="K291" s="44">
        <f>IF(ISERROR(FIND("Slider",'Conveyor List'!G509))=FALSE,0.3,IF(ISERROR(FIND("Roller",'Conveyor List'!G509))=FALSE,0.05,0.25))</f>
        <v>0.25</v>
      </c>
      <c r="L291" s="44">
        <v>1</v>
      </c>
      <c r="M291" s="44">
        <v>0.95</v>
      </c>
      <c r="N291" s="44">
        <v>0.85</v>
      </c>
      <c r="O291" s="44">
        <f>IF(ISERROR(FIND("M",'Conveyor List'!#REF!))=TRUE,0.95,1)</f>
        <v>0.95</v>
      </c>
      <c r="P291" s="44">
        <v>1</v>
      </c>
      <c r="Q291" s="39" t="e">
        <f t="shared" si="48"/>
        <v>#REF!</v>
      </c>
      <c r="R291" s="39" t="e">
        <f t="shared" si="49"/>
        <v>#REF!</v>
      </c>
      <c r="S291" s="39" t="e">
        <f t="shared" si="50"/>
        <v>#REF!</v>
      </c>
      <c r="T291" s="39" t="e">
        <f t="shared" si="51"/>
        <v>#REF!</v>
      </c>
      <c r="U291" s="39" t="e">
        <f t="shared" si="52"/>
        <v>#REF!</v>
      </c>
      <c r="V291" s="39">
        <f t="shared" si="53"/>
        <v>0</v>
      </c>
      <c r="W291" s="39" t="e">
        <f t="shared" si="54"/>
        <v>#REF!</v>
      </c>
      <c r="X291" s="39" t="e">
        <f t="shared" si="55"/>
        <v>#REF!</v>
      </c>
      <c r="Y291" s="39" t="e">
        <f t="shared" si="56"/>
        <v>#REF!</v>
      </c>
      <c r="Z291" s="50" t="e">
        <f t="shared" si="57"/>
        <v>#REF!</v>
      </c>
      <c r="AA291" s="32" t="e">
        <f t="shared" si="58"/>
        <v>#REF!</v>
      </c>
      <c r="AB291" s="45" t="e">
        <f t="shared" si="59"/>
        <v>#REF!</v>
      </c>
      <c r="AC291" s="31"/>
    </row>
    <row r="292" spans="1:29" ht="13.5" customHeight="1">
      <c r="A292" s="47" t="e">
        <f>'Conveyor List'!#REF!</f>
        <v>#REF!</v>
      </c>
      <c r="B29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2" s="41" t="e">
        <f>IF(AND('Conveyor List'!#REF!="",'Conveyor List'!#REF!=""),0,'Conveyor List'!#REF!+'Conveyor List'!#REF!/12)</f>
        <v>#REF!</v>
      </c>
      <c r="D292" s="41" t="e">
        <f>IF(AND('Conveyor List'!#REF!="",'Conveyor List'!#REF!=""),0,IF(ISERROR(FIND("Slave",'Conveyor List'!#REF!)) =FALSE,'Conveyor List'!#REF!+'Conveyor List'!#REF!/12,0))</f>
        <v>#REF!</v>
      </c>
      <c r="E292" s="42" t="e">
        <f>IF('Conveyor List'!#REF!="",0,'Conveyor List'!#REF!)</f>
        <v>#REF!</v>
      </c>
      <c r="F29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2" s="41">
        <f>IF(Rework!W293&gt;0,IF(Rework!W293&gt;1,2,1),0)</f>
        <v>0</v>
      </c>
      <c r="I292" s="43">
        <f>IF(Rework!X293="",IF(Rework!$E293=61.5,2400,1800),Rework!X293)</f>
        <v>1800</v>
      </c>
      <c r="J292" s="41">
        <v>30</v>
      </c>
      <c r="K292" s="44">
        <f>IF(ISERROR(FIND("Slider",'Conveyor List'!#REF!))=FALSE,0.3,IF(ISERROR(FIND("Roller",'Conveyor List'!#REF!))=FALSE,0.05,0.25))</f>
        <v>0.25</v>
      </c>
      <c r="L292" s="44">
        <v>1</v>
      </c>
      <c r="M292" s="44">
        <v>0.95</v>
      </c>
      <c r="N292" s="44">
        <v>0.85</v>
      </c>
      <c r="O292" s="44">
        <f>IF(ISERROR(FIND("M",'Conveyor List'!#REF!))=TRUE,0.95,1)</f>
        <v>0.95</v>
      </c>
      <c r="P292" s="44">
        <v>1</v>
      </c>
      <c r="Q292" s="39" t="e">
        <f t="shared" si="48"/>
        <v>#REF!</v>
      </c>
      <c r="R292" s="39" t="e">
        <f t="shared" si="49"/>
        <v>#REF!</v>
      </c>
      <c r="S292" s="39" t="e">
        <f t="shared" si="50"/>
        <v>#REF!</v>
      </c>
      <c r="T292" s="39" t="e">
        <f t="shared" si="51"/>
        <v>#REF!</v>
      </c>
      <c r="U292" s="39" t="e">
        <f t="shared" si="52"/>
        <v>#REF!</v>
      </c>
      <c r="V292" s="39">
        <f t="shared" si="53"/>
        <v>0</v>
      </c>
      <c r="W292" s="39" t="e">
        <f t="shared" si="54"/>
        <v>#REF!</v>
      </c>
      <c r="X292" s="39" t="e">
        <f t="shared" si="55"/>
        <v>#REF!</v>
      </c>
      <c r="Y292" s="39" t="e">
        <f t="shared" si="56"/>
        <v>#REF!</v>
      </c>
      <c r="Z292" s="50" t="e">
        <f t="shared" si="57"/>
        <v>#REF!</v>
      </c>
      <c r="AA292" s="32" t="e">
        <f t="shared" si="58"/>
        <v>#REF!</v>
      </c>
      <c r="AB292" s="45" t="e">
        <f t="shared" si="59"/>
        <v>#REF!</v>
      </c>
      <c r="AC292" s="31"/>
    </row>
    <row r="293" spans="1:29" ht="13.5" customHeight="1">
      <c r="A293" s="47" t="e">
        <f>'Conveyor List'!#REF!</f>
        <v>#REF!</v>
      </c>
      <c r="B29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3" s="41" t="e">
        <f>IF(AND('Conveyor List'!#REF!="",'Conveyor List'!#REF!=""),0,'Conveyor List'!#REF!+'Conveyor List'!#REF!/12)</f>
        <v>#REF!</v>
      </c>
      <c r="D293" s="41" t="e">
        <f>IF(AND('Conveyor List'!#REF!="",'Conveyor List'!#REF!=""),0,IF(ISERROR(FIND("Slave",'Conveyor List'!#REF!)) =FALSE,'Conveyor List'!#REF!+'Conveyor List'!#REF!/12,0))</f>
        <v>#REF!</v>
      </c>
      <c r="E293" s="42" t="e">
        <f>IF('Conveyor List'!#REF!="",0,'Conveyor List'!#REF!)</f>
        <v>#REF!</v>
      </c>
      <c r="F29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3" s="41">
        <f>IF(Rework!W294&gt;0,IF(Rework!W294&gt;1,2,1),0)</f>
        <v>0</v>
      </c>
      <c r="I293" s="43">
        <f>IF(Rework!X294="",IF(Rework!$E294=61.5,2400,1800),Rework!X294)</f>
        <v>1800</v>
      </c>
      <c r="J293" s="41">
        <v>30</v>
      </c>
      <c r="K293" s="44">
        <f>IF(ISERROR(FIND("Slider",'Conveyor List'!#REF!))=FALSE,0.3,IF(ISERROR(FIND("Roller",'Conveyor List'!#REF!))=FALSE,0.05,0.25))</f>
        <v>0.25</v>
      </c>
      <c r="L293" s="44">
        <v>1</v>
      </c>
      <c r="M293" s="44">
        <v>0.95</v>
      </c>
      <c r="N293" s="44">
        <v>0.85</v>
      </c>
      <c r="O293" s="44">
        <f>IF(ISERROR(FIND("M",'Conveyor List'!#REF!))=TRUE,0.95,1)</f>
        <v>0.95</v>
      </c>
      <c r="P293" s="44">
        <v>1</v>
      </c>
      <c r="Q293" s="39" t="e">
        <f t="shared" si="48"/>
        <v>#REF!</v>
      </c>
      <c r="R293" s="39" t="e">
        <f t="shared" si="49"/>
        <v>#REF!</v>
      </c>
      <c r="S293" s="39" t="e">
        <f t="shared" si="50"/>
        <v>#REF!</v>
      </c>
      <c r="T293" s="39" t="e">
        <f t="shared" si="51"/>
        <v>#REF!</v>
      </c>
      <c r="U293" s="39" t="e">
        <f t="shared" si="52"/>
        <v>#REF!</v>
      </c>
      <c r="V293" s="39">
        <f t="shared" si="53"/>
        <v>0</v>
      </c>
      <c r="W293" s="39" t="e">
        <f t="shared" si="54"/>
        <v>#REF!</v>
      </c>
      <c r="X293" s="39" t="e">
        <f t="shared" si="55"/>
        <v>#REF!</v>
      </c>
      <c r="Y293" s="39" t="e">
        <f t="shared" si="56"/>
        <v>#REF!</v>
      </c>
      <c r="Z293" s="50" t="e">
        <f t="shared" si="57"/>
        <v>#REF!</v>
      </c>
      <c r="AA293" s="32" t="e">
        <f t="shared" si="58"/>
        <v>#REF!</v>
      </c>
      <c r="AB293" s="45" t="e">
        <f t="shared" si="59"/>
        <v>#REF!</v>
      </c>
    </row>
    <row r="294" spans="1:29" ht="13.5" customHeight="1">
      <c r="A294" s="47" t="e">
        <f>'Conveyor List'!#REF!</f>
        <v>#REF!</v>
      </c>
      <c r="B29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4" s="41" t="e">
        <f>IF(AND('Conveyor List'!#REF!="",'Conveyor List'!#REF!=""),0,'Conveyor List'!#REF!+'Conveyor List'!#REF!/12)</f>
        <v>#REF!</v>
      </c>
      <c r="D294" s="41" t="e">
        <f>IF(AND('Conveyor List'!#REF!="",'Conveyor List'!#REF!=""),0,IF(ISERROR(FIND("Slave",'Conveyor List'!#REF!)) =FALSE,'Conveyor List'!#REF!+'Conveyor List'!#REF!/12,0))</f>
        <v>#REF!</v>
      </c>
      <c r="E294" s="42" t="e">
        <f>IF('Conveyor List'!#REF!="",0,'Conveyor List'!#REF!)</f>
        <v>#REF!</v>
      </c>
      <c r="F29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4" s="41">
        <f>IF(Rework!W295&gt;0,IF(Rework!W295&gt;1,2,1),0)</f>
        <v>0</v>
      </c>
      <c r="I294" s="43">
        <f>IF(Rework!X295="",IF(Rework!$E295=61.5,2400,1800),Rework!X295)</f>
        <v>1800</v>
      </c>
      <c r="J294" s="41">
        <v>30</v>
      </c>
      <c r="K294" s="44">
        <f>IF(ISERROR(FIND("Slider",'Conveyor List'!#REF!))=FALSE,0.3,IF(ISERROR(FIND("Roller",'Conveyor List'!#REF!))=FALSE,0.05,0.25))</f>
        <v>0.25</v>
      </c>
      <c r="L294" s="44">
        <v>1</v>
      </c>
      <c r="M294" s="44">
        <v>0.95</v>
      </c>
      <c r="N294" s="44">
        <v>0.85</v>
      </c>
      <c r="O294" s="44">
        <f>IF(ISERROR(FIND("M",'Conveyor List'!#REF!))=TRUE,0.95,1)</f>
        <v>0.95</v>
      </c>
      <c r="P294" s="44">
        <v>1</v>
      </c>
      <c r="Q294" s="39" t="e">
        <f t="shared" si="48"/>
        <v>#REF!</v>
      </c>
      <c r="R294" s="39" t="e">
        <f t="shared" si="49"/>
        <v>#REF!</v>
      </c>
      <c r="S294" s="39" t="e">
        <f t="shared" si="50"/>
        <v>#REF!</v>
      </c>
      <c r="T294" s="39" t="e">
        <f t="shared" si="51"/>
        <v>#REF!</v>
      </c>
      <c r="U294" s="39" t="e">
        <f t="shared" si="52"/>
        <v>#REF!</v>
      </c>
      <c r="V294" s="39">
        <f t="shared" si="53"/>
        <v>0</v>
      </c>
      <c r="W294" s="39" t="e">
        <f t="shared" si="54"/>
        <v>#REF!</v>
      </c>
      <c r="X294" s="39" t="e">
        <f t="shared" si="55"/>
        <v>#REF!</v>
      </c>
      <c r="Y294" s="39" t="e">
        <f t="shared" si="56"/>
        <v>#REF!</v>
      </c>
      <c r="Z294" s="50" t="e">
        <f t="shared" si="57"/>
        <v>#REF!</v>
      </c>
      <c r="AA294" s="32" t="e">
        <f t="shared" si="58"/>
        <v>#REF!</v>
      </c>
      <c r="AB294" s="45" t="e">
        <f t="shared" si="59"/>
        <v>#REF!</v>
      </c>
    </row>
    <row r="295" spans="1:29" ht="13.5" customHeight="1">
      <c r="A295" s="47" t="e">
        <f>'Conveyor List'!#REF!</f>
        <v>#REF!</v>
      </c>
      <c r="B29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5" s="41" t="e">
        <f>IF(AND('Conveyor List'!#REF!="",'Conveyor List'!#REF!=""),0,'Conveyor List'!#REF!+'Conveyor List'!#REF!/12)</f>
        <v>#REF!</v>
      </c>
      <c r="D295" s="41" t="e">
        <f>IF(AND('Conveyor List'!#REF!="",'Conveyor List'!#REF!=""),0,IF(ISERROR(FIND("Slave",'Conveyor List'!#REF!)) =FALSE,'Conveyor List'!#REF!+'Conveyor List'!#REF!/12,0))</f>
        <v>#REF!</v>
      </c>
      <c r="E295" s="42" t="e">
        <f>IF('Conveyor List'!#REF!="",0,'Conveyor List'!#REF!)</f>
        <v>#REF!</v>
      </c>
      <c r="F29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5" s="41">
        <f>IF(Rework!W296&gt;0,IF(Rework!W296&gt;1,2,1),0)</f>
        <v>0</v>
      </c>
      <c r="I295" s="43">
        <f>IF(Rework!X296="",IF(Rework!$E296=61.5,2400,1800),Rework!X296)</f>
        <v>1800</v>
      </c>
      <c r="J295" s="41">
        <v>30</v>
      </c>
      <c r="K295" s="44">
        <f>IF(ISERROR(FIND("Slider",'Conveyor List'!#REF!))=FALSE,0.3,IF(ISERROR(FIND("Roller",'Conveyor List'!#REF!))=FALSE,0.05,0.25))</f>
        <v>0.25</v>
      </c>
      <c r="L295" s="44">
        <v>1</v>
      </c>
      <c r="M295" s="44">
        <v>0.95</v>
      </c>
      <c r="N295" s="44">
        <v>0.85</v>
      </c>
      <c r="O295" s="44">
        <f>IF(ISERROR(FIND("M",'Conveyor List'!#REF!))=TRUE,0.95,1)</f>
        <v>0.95</v>
      </c>
      <c r="P295" s="44">
        <v>1</v>
      </c>
      <c r="Q295" s="39" t="e">
        <f t="shared" si="48"/>
        <v>#REF!</v>
      </c>
      <c r="R295" s="39" t="e">
        <f t="shared" si="49"/>
        <v>#REF!</v>
      </c>
      <c r="S295" s="39" t="e">
        <f t="shared" si="50"/>
        <v>#REF!</v>
      </c>
      <c r="T295" s="39" t="e">
        <f t="shared" si="51"/>
        <v>#REF!</v>
      </c>
      <c r="U295" s="39" t="e">
        <f t="shared" si="52"/>
        <v>#REF!</v>
      </c>
      <c r="V295" s="39">
        <f t="shared" si="53"/>
        <v>0</v>
      </c>
      <c r="W295" s="39" t="e">
        <f t="shared" si="54"/>
        <v>#REF!</v>
      </c>
      <c r="X295" s="39" t="e">
        <f t="shared" si="55"/>
        <v>#REF!</v>
      </c>
      <c r="Y295" s="39" t="e">
        <f t="shared" si="56"/>
        <v>#REF!</v>
      </c>
      <c r="Z295" s="50" t="e">
        <f t="shared" si="57"/>
        <v>#REF!</v>
      </c>
      <c r="AA295" s="32" t="e">
        <f t="shared" si="58"/>
        <v>#REF!</v>
      </c>
      <c r="AB295" s="45" t="e">
        <f t="shared" si="59"/>
        <v>#REF!</v>
      </c>
    </row>
    <row r="296" spans="1:29" ht="13.5" customHeight="1">
      <c r="A296" s="47" t="e">
        <f>'Conveyor List'!#REF!</f>
        <v>#REF!</v>
      </c>
      <c r="B29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6" s="41" t="e">
        <f>IF(AND('Conveyor List'!#REF!="",'Conveyor List'!#REF!=""),0,'Conveyor List'!#REF!+'Conveyor List'!#REF!/12)</f>
        <v>#REF!</v>
      </c>
      <c r="D296" s="41" t="e">
        <f>IF(AND('Conveyor List'!#REF!="",'Conveyor List'!#REF!=""),0,IF(ISERROR(FIND("Slave",'Conveyor List'!#REF!)) =FALSE,'Conveyor List'!#REF!+'Conveyor List'!#REF!/12,0))</f>
        <v>#REF!</v>
      </c>
      <c r="E296" s="42" t="e">
        <f>IF('Conveyor List'!#REF!="",0,'Conveyor List'!#REF!)</f>
        <v>#REF!</v>
      </c>
      <c r="F29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6" s="41">
        <f>IF(Rework!W297&gt;0,IF(Rework!W297&gt;1,2,1),0)</f>
        <v>0</v>
      </c>
      <c r="I296" s="43">
        <f>IF(Rework!X297="",IF(Rework!$E297=61.5,2400,1800),Rework!X297)</f>
        <v>1800</v>
      </c>
      <c r="J296" s="41">
        <v>30</v>
      </c>
      <c r="K296" s="44">
        <f>IF(ISERROR(FIND("Slider",'Conveyor List'!#REF!))=FALSE,0.3,IF(ISERROR(FIND("Roller",'Conveyor List'!#REF!))=FALSE,0.05,0.25))</f>
        <v>0.25</v>
      </c>
      <c r="L296" s="44">
        <v>1</v>
      </c>
      <c r="M296" s="44">
        <v>0.95</v>
      </c>
      <c r="N296" s="44">
        <v>0.85</v>
      </c>
      <c r="O296" s="44">
        <f>IF(ISERROR(FIND("M",'Conveyor List'!#REF!))=TRUE,0.95,1)</f>
        <v>0.95</v>
      </c>
      <c r="P296" s="44">
        <v>1</v>
      </c>
      <c r="Q296" s="39" t="e">
        <f t="shared" si="48"/>
        <v>#REF!</v>
      </c>
      <c r="R296" s="39" t="e">
        <f t="shared" si="49"/>
        <v>#REF!</v>
      </c>
      <c r="S296" s="39" t="e">
        <f t="shared" si="50"/>
        <v>#REF!</v>
      </c>
      <c r="T296" s="39" t="e">
        <f t="shared" si="51"/>
        <v>#REF!</v>
      </c>
      <c r="U296" s="39" t="e">
        <f t="shared" si="52"/>
        <v>#REF!</v>
      </c>
      <c r="V296" s="39">
        <f t="shared" si="53"/>
        <v>0</v>
      </c>
      <c r="W296" s="39" t="e">
        <f t="shared" si="54"/>
        <v>#REF!</v>
      </c>
      <c r="X296" s="39" t="e">
        <f t="shared" si="55"/>
        <v>#REF!</v>
      </c>
      <c r="Y296" s="39" t="e">
        <f t="shared" si="56"/>
        <v>#REF!</v>
      </c>
      <c r="Z296" s="50" t="e">
        <f t="shared" si="57"/>
        <v>#REF!</v>
      </c>
      <c r="AA296" s="32" t="e">
        <f t="shared" si="58"/>
        <v>#REF!</v>
      </c>
      <c r="AB296" s="45" t="e">
        <f t="shared" si="59"/>
        <v>#REF!</v>
      </c>
    </row>
    <row r="297" spans="1:29" ht="13.5" customHeight="1">
      <c r="A297" s="47" t="e">
        <f>'Conveyor List'!#REF!</f>
        <v>#REF!</v>
      </c>
      <c r="B29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7" s="41" t="e">
        <f>IF(AND('Conveyor List'!#REF!="",'Conveyor List'!#REF!=""),0,'Conveyor List'!#REF!+'Conveyor List'!#REF!/12)</f>
        <v>#REF!</v>
      </c>
      <c r="D297" s="41" t="e">
        <f>IF(AND('Conveyor List'!#REF!="",'Conveyor List'!#REF!=""),0,IF(ISERROR(FIND("Slave",'Conveyor List'!#REF!)) =FALSE,'Conveyor List'!#REF!+'Conveyor List'!#REF!/12,0))</f>
        <v>#REF!</v>
      </c>
      <c r="E297" s="42" t="e">
        <f>IF('Conveyor List'!#REF!="",0,'Conveyor List'!#REF!)</f>
        <v>#REF!</v>
      </c>
      <c r="F29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7" s="41">
        <f>IF(Rework!W298&gt;0,IF(Rework!W298&gt;1,2,1),0)</f>
        <v>0</v>
      </c>
      <c r="I297" s="43">
        <f>IF(Rework!X298="",IF(Rework!$E298=61.5,2400,1800),Rework!X298)</f>
        <v>1800</v>
      </c>
      <c r="J297" s="41">
        <v>30</v>
      </c>
      <c r="K297" s="44">
        <f>IF(ISERROR(FIND("Slider",'Conveyor List'!#REF!))=FALSE,0.3,IF(ISERROR(FIND("Roller",'Conveyor List'!#REF!))=FALSE,0.05,0.25))</f>
        <v>0.25</v>
      </c>
      <c r="L297" s="44">
        <v>1</v>
      </c>
      <c r="M297" s="44">
        <v>0.95</v>
      </c>
      <c r="N297" s="44">
        <v>0.85</v>
      </c>
      <c r="O297" s="44">
        <f>IF(ISERROR(FIND("M",'Conveyor List'!#REF!))=TRUE,0.95,1)</f>
        <v>0.95</v>
      </c>
      <c r="P297" s="44">
        <v>1</v>
      </c>
      <c r="Q297" s="39" t="e">
        <f t="shared" si="48"/>
        <v>#REF!</v>
      </c>
      <c r="R297" s="39" t="e">
        <f t="shared" si="49"/>
        <v>#REF!</v>
      </c>
      <c r="S297" s="39" t="e">
        <f t="shared" si="50"/>
        <v>#REF!</v>
      </c>
      <c r="T297" s="39" t="e">
        <f t="shared" si="51"/>
        <v>#REF!</v>
      </c>
      <c r="U297" s="39" t="e">
        <f t="shared" si="52"/>
        <v>#REF!</v>
      </c>
      <c r="V297" s="39">
        <f t="shared" si="53"/>
        <v>0</v>
      </c>
      <c r="W297" s="39" t="e">
        <f t="shared" si="54"/>
        <v>#REF!</v>
      </c>
      <c r="X297" s="39" t="e">
        <f t="shared" si="55"/>
        <v>#REF!</v>
      </c>
      <c r="Y297" s="39" t="e">
        <f t="shared" si="56"/>
        <v>#REF!</v>
      </c>
      <c r="Z297" s="50" t="e">
        <f t="shared" si="57"/>
        <v>#REF!</v>
      </c>
      <c r="AA297" s="32" t="e">
        <f t="shared" si="58"/>
        <v>#REF!</v>
      </c>
      <c r="AB297" s="45" t="e">
        <f t="shared" si="59"/>
        <v>#REF!</v>
      </c>
    </row>
    <row r="298" spans="1:29" ht="13.5" customHeight="1">
      <c r="A298" s="47" t="e">
        <f>'Conveyor List'!#REF!</f>
        <v>#REF!</v>
      </c>
      <c r="B29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8" s="41" t="e">
        <f>IF(AND('Conveyor List'!#REF!="",'Conveyor List'!#REF!=""),0,'Conveyor List'!#REF!+'Conveyor List'!#REF!/12)</f>
        <v>#REF!</v>
      </c>
      <c r="D298" s="41" t="e">
        <f>IF(AND('Conveyor List'!#REF!="",'Conveyor List'!#REF!=""),0,IF(ISERROR(FIND("Slave",'Conveyor List'!#REF!)) =FALSE,'Conveyor List'!#REF!+'Conveyor List'!#REF!/12,0))</f>
        <v>#REF!</v>
      </c>
      <c r="E298" s="42" t="e">
        <f>IF('Conveyor List'!#REF!="",0,'Conveyor List'!#REF!)</f>
        <v>#REF!</v>
      </c>
      <c r="F29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8" s="41">
        <f>IF(Rework!W299&gt;0,IF(Rework!W299&gt;1,2,1),0)</f>
        <v>0</v>
      </c>
      <c r="I298" s="43">
        <f>IF(Rework!X299="",IF(Rework!$E299=61.5,2400,1800),Rework!X299)</f>
        <v>1800</v>
      </c>
      <c r="J298" s="41">
        <v>30</v>
      </c>
      <c r="K298" s="44">
        <f>IF(ISERROR(FIND("Slider",'Conveyor List'!#REF!))=FALSE,0.3,IF(ISERROR(FIND("Roller",'Conveyor List'!#REF!))=FALSE,0.05,0.25))</f>
        <v>0.25</v>
      </c>
      <c r="L298" s="44">
        <v>1</v>
      </c>
      <c r="M298" s="44">
        <v>0.95</v>
      </c>
      <c r="N298" s="44">
        <v>0.85</v>
      </c>
      <c r="O298" s="44">
        <f>IF(ISERROR(FIND("M",'Conveyor List'!#REF!))=TRUE,0.95,1)</f>
        <v>0.95</v>
      </c>
      <c r="P298" s="44">
        <v>1</v>
      </c>
      <c r="Q298" s="39" t="e">
        <f t="shared" si="48"/>
        <v>#REF!</v>
      </c>
      <c r="R298" s="39" t="e">
        <f t="shared" si="49"/>
        <v>#REF!</v>
      </c>
      <c r="S298" s="39" t="e">
        <f t="shared" si="50"/>
        <v>#REF!</v>
      </c>
      <c r="T298" s="39" t="e">
        <f t="shared" si="51"/>
        <v>#REF!</v>
      </c>
      <c r="U298" s="39" t="e">
        <f t="shared" si="52"/>
        <v>#REF!</v>
      </c>
      <c r="V298" s="39">
        <f t="shared" si="53"/>
        <v>0</v>
      </c>
      <c r="W298" s="39" t="e">
        <f t="shared" si="54"/>
        <v>#REF!</v>
      </c>
      <c r="X298" s="39" t="e">
        <f t="shared" si="55"/>
        <v>#REF!</v>
      </c>
      <c r="Y298" s="39" t="e">
        <f t="shared" si="56"/>
        <v>#REF!</v>
      </c>
      <c r="Z298" s="50" t="e">
        <f t="shared" si="57"/>
        <v>#REF!</v>
      </c>
      <c r="AA298" s="32" t="e">
        <f t="shared" si="58"/>
        <v>#REF!</v>
      </c>
      <c r="AB298" s="45" t="e">
        <f t="shared" si="59"/>
        <v>#REF!</v>
      </c>
    </row>
    <row r="299" spans="1:29" ht="13.5" customHeight="1">
      <c r="A299" s="47" t="e">
        <f>'Conveyor List'!#REF!</f>
        <v>#REF!</v>
      </c>
      <c r="B29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9" s="41" t="e">
        <f>IF(AND('Conveyor List'!#REF!="",'Conveyor List'!#REF!=""),0,'Conveyor List'!#REF!+'Conveyor List'!#REF!/12)</f>
        <v>#REF!</v>
      </c>
      <c r="D299" s="41" t="e">
        <f>IF(AND('Conveyor List'!#REF!="",'Conveyor List'!#REF!=""),0,IF(ISERROR(FIND("Slave",'Conveyor List'!#REF!)) =FALSE,'Conveyor List'!#REF!+'Conveyor List'!#REF!/12,0))</f>
        <v>#REF!</v>
      </c>
      <c r="E299" s="42" t="e">
        <f>IF('Conveyor List'!#REF!="",0,'Conveyor List'!#REF!)</f>
        <v>#REF!</v>
      </c>
      <c r="F29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9" s="41">
        <f>IF(Rework!W300&gt;0,IF(Rework!W300&gt;1,2,1),0)</f>
        <v>0</v>
      </c>
      <c r="I299" s="43">
        <f>IF(Rework!X300="",IF(Rework!$E300=61.5,2400,1800),Rework!X300)</f>
        <v>1800</v>
      </c>
      <c r="J299" s="41">
        <v>30</v>
      </c>
      <c r="K299" s="44">
        <f>IF(ISERROR(FIND("Slider",'Conveyor List'!#REF!))=FALSE,0.3,IF(ISERROR(FIND("Roller",'Conveyor List'!#REF!))=FALSE,0.05,0.25))</f>
        <v>0.25</v>
      </c>
      <c r="L299" s="44">
        <v>1</v>
      </c>
      <c r="M299" s="44">
        <v>0.95</v>
      </c>
      <c r="N299" s="44">
        <v>0.85</v>
      </c>
      <c r="O299" s="44">
        <f>IF(ISERROR(FIND("M",'Conveyor List'!#REF!))=TRUE,0.95,1)</f>
        <v>0.95</v>
      </c>
      <c r="P299" s="44">
        <v>1</v>
      </c>
      <c r="Q299" s="39" t="e">
        <f t="shared" si="48"/>
        <v>#REF!</v>
      </c>
      <c r="R299" s="39" t="e">
        <f t="shared" si="49"/>
        <v>#REF!</v>
      </c>
      <c r="S299" s="39" t="e">
        <f t="shared" si="50"/>
        <v>#REF!</v>
      </c>
      <c r="T299" s="39" t="e">
        <f t="shared" si="51"/>
        <v>#REF!</v>
      </c>
      <c r="U299" s="39" t="e">
        <f t="shared" si="52"/>
        <v>#REF!</v>
      </c>
      <c r="V299" s="39">
        <f t="shared" si="53"/>
        <v>0</v>
      </c>
      <c r="W299" s="39" t="e">
        <f t="shared" si="54"/>
        <v>#REF!</v>
      </c>
      <c r="X299" s="39" t="e">
        <f t="shared" si="55"/>
        <v>#REF!</v>
      </c>
      <c r="Y299" s="39" t="e">
        <f t="shared" si="56"/>
        <v>#REF!</v>
      </c>
      <c r="Z299" s="50" t="e">
        <f t="shared" si="57"/>
        <v>#REF!</v>
      </c>
      <c r="AA299" s="32" t="e">
        <f t="shared" si="58"/>
        <v>#REF!</v>
      </c>
      <c r="AB299" s="45" t="e">
        <f t="shared" si="59"/>
        <v>#REF!</v>
      </c>
    </row>
    <row r="300" spans="1:29" ht="13.5" customHeight="1">
      <c r="A300" s="47" t="e">
        <f>'Conveyor List'!#REF!</f>
        <v>#REF!</v>
      </c>
      <c r="B30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0" s="41" t="e">
        <f>IF(AND('Conveyor List'!#REF!="",'Conveyor List'!#REF!=""),0,'Conveyor List'!#REF!+'Conveyor List'!#REF!/12)</f>
        <v>#REF!</v>
      </c>
      <c r="D300" s="41" t="e">
        <f>IF(AND('Conveyor List'!#REF!="",'Conveyor List'!#REF!=""),0,IF(ISERROR(FIND("Slave",'Conveyor List'!#REF!)) =FALSE,'Conveyor List'!#REF!+'Conveyor List'!#REF!/12,0))</f>
        <v>#REF!</v>
      </c>
      <c r="E300" s="42" t="e">
        <f>IF('Conveyor List'!#REF!="",0,'Conveyor List'!#REF!)</f>
        <v>#REF!</v>
      </c>
      <c r="F30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0" s="41">
        <f>IF(Rework!W301&gt;0,IF(Rework!W301&gt;1,2,1),0)</f>
        <v>0</v>
      </c>
      <c r="I300" s="43">
        <f>IF(Rework!X301="",IF(Rework!$E301=61.5,2400,1800),Rework!X301)</f>
        <v>1800</v>
      </c>
      <c r="J300" s="41">
        <v>30</v>
      </c>
      <c r="K300" s="44">
        <f>IF(ISERROR(FIND("Slider",'Conveyor List'!#REF!))=FALSE,0.3,IF(ISERROR(FIND("Roller",'Conveyor List'!#REF!))=FALSE,0.05,0.25))</f>
        <v>0.25</v>
      </c>
      <c r="L300" s="44">
        <v>1</v>
      </c>
      <c r="M300" s="44">
        <v>0.95</v>
      </c>
      <c r="N300" s="44">
        <v>0.85</v>
      </c>
      <c r="O300" s="44">
        <f>IF(ISERROR(FIND("M",'Conveyor List'!#REF!))=TRUE,0.95,1)</f>
        <v>0.95</v>
      </c>
      <c r="P300" s="44">
        <v>1</v>
      </c>
      <c r="Q300" s="39" t="e">
        <f t="shared" si="48"/>
        <v>#REF!</v>
      </c>
      <c r="R300" s="39" t="e">
        <f t="shared" si="49"/>
        <v>#REF!</v>
      </c>
      <c r="S300" s="39" t="e">
        <f t="shared" si="50"/>
        <v>#REF!</v>
      </c>
      <c r="T300" s="39" t="e">
        <f t="shared" si="51"/>
        <v>#REF!</v>
      </c>
      <c r="U300" s="39" t="e">
        <f t="shared" si="52"/>
        <v>#REF!</v>
      </c>
      <c r="V300" s="39">
        <f t="shared" si="53"/>
        <v>0</v>
      </c>
      <c r="W300" s="39" t="e">
        <f t="shared" si="54"/>
        <v>#REF!</v>
      </c>
      <c r="X300" s="39" t="e">
        <f t="shared" si="55"/>
        <v>#REF!</v>
      </c>
      <c r="Y300" s="39" t="e">
        <f t="shared" si="56"/>
        <v>#REF!</v>
      </c>
      <c r="Z300" s="50" t="e">
        <f t="shared" si="57"/>
        <v>#REF!</v>
      </c>
      <c r="AA300" s="32" t="e">
        <f t="shared" si="58"/>
        <v>#REF!</v>
      </c>
      <c r="AB300" s="45" t="e">
        <f t="shared" si="59"/>
        <v>#REF!</v>
      </c>
    </row>
    <row r="301" spans="1:29" ht="13.5" customHeight="1">
      <c r="A301" s="47" t="e">
        <f>'Conveyor List'!#REF!</f>
        <v>#REF!</v>
      </c>
      <c r="B30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1" s="41" t="e">
        <f>IF(AND('Conveyor List'!#REF!="",'Conveyor List'!#REF!=""),0,'Conveyor List'!#REF!+'Conveyor List'!#REF!/12)</f>
        <v>#REF!</v>
      </c>
      <c r="D301" s="41" t="e">
        <f>IF(AND('Conveyor List'!#REF!="",'Conveyor List'!#REF!=""),0,IF(ISERROR(FIND("Slave",'Conveyor List'!#REF!)) =FALSE,'Conveyor List'!#REF!+'Conveyor List'!#REF!/12,0))</f>
        <v>#REF!</v>
      </c>
      <c r="E301" s="42" t="e">
        <f>IF('Conveyor List'!#REF!="",0,'Conveyor List'!#REF!)</f>
        <v>#REF!</v>
      </c>
      <c r="F30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1" s="41">
        <f>IF(Rework!W302&gt;0,IF(Rework!W302&gt;1,2,1),0)</f>
        <v>0</v>
      </c>
      <c r="I301" s="43">
        <f>IF(Rework!X302="",IF(Rework!$E302=61.5,2400,1800),Rework!X302)</f>
        <v>1800</v>
      </c>
      <c r="J301" s="41">
        <v>30</v>
      </c>
      <c r="K301" s="44">
        <f>IF(ISERROR(FIND("Slider",'Conveyor List'!#REF!))=FALSE,0.3,IF(ISERROR(FIND("Roller",'Conveyor List'!#REF!))=FALSE,0.05,0.25))</f>
        <v>0.25</v>
      </c>
      <c r="L301" s="44">
        <v>1</v>
      </c>
      <c r="M301" s="44">
        <v>0.95</v>
      </c>
      <c r="N301" s="44">
        <v>0.85</v>
      </c>
      <c r="O301" s="44">
        <f>IF(ISERROR(FIND("M",'Conveyor List'!#REF!))=TRUE,0.95,1)</f>
        <v>0.95</v>
      </c>
      <c r="P301" s="44">
        <v>1</v>
      </c>
      <c r="Q301" s="39" t="e">
        <f t="shared" si="48"/>
        <v>#REF!</v>
      </c>
      <c r="R301" s="39" t="e">
        <f t="shared" si="49"/>
        <v>#REF!</v>
      </c>
      <c r="S301" s="39" t="e">
        <f t="shared" si="50"/>
        <v>#REF!</v>
      </c>
      <c r="T301" s="39" t="e">
        <f t="shared" si="51"/>
        <v>#REF!</v>
      </c>
      <c r="U301" s="39" t="e">
        <f t="shared" si="52"/>
        <v>#REF!</v>
      </c>
      <c r="V301" s="39">
        <f t="shared" si="53"/>
        <v>0</v>
      </c>
      <c r="W301" s="39" t="e">
        <f t="shared" si="54"/>
        <v>#REF!</v>
      </c>
      <c r="X301" s="39" t="e">
        <f t="shared" si="55"/>
        <v>#REF!</v>
      </c>
      <c r="Y301" s="39" t="e">
        <f t="shared" si="56"/>
        <v>#REF!</v>
      </c>
      <c r="Z301" s="50" t="e">
        <f t="shared" si="57"/>
        <v>#REF!</v>
      </c>
      <c r="AA301" s="32" t="e">
        <f t="shared" si="58"/>
        <v>#REF!</v>
      </c>
      <c r="AB301" s="45" t="e">
        <f t="shared" si="59"/>
        <v>#REF!</v>
      </c>
    </row>
    <row r="302" spans="1:29" ht="13.5" customHeight="1">
      <c r="A302" s="47" t="e">
        <f>'Conveyor List'!#REF!</f>
        <v>#REF!</v>
      </c>
      <c r="B30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2" s="41" t="e">
        <f>IF(AND('Conveyor List'!#REF!="",'Conveyor List'!#REF!=""),0,'Conveyor List'!#REF!+'Conveyor List'!#REF!/12)</f>
        <v>#REF!</v>
      </c>
      <c r="D302" s="41" t="e">
        <f>IF(AND('Conveyor List'!#REF!="",'Conveyor List'!#REF!=""),0,IF(ISERROR(FIND("Slave",'Conveyor List'!#REF!)) =FALSE,'Conveyor List'!#REF!+'Conveyor List'!#REF!/12,0))</f>
        <v>#REF!</v>
      </c>
      <c r="E302" s="42" t="e">
        <f>IF('Conveyor List'!#REF!="",0,'Conveyor List'!#REF!)</f>
        <v>#REF!</v>
      </c>
      <c r="F30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2" s="41">
        <f>IF(Rework!W303&gt;0,IF(Rework!W303&gt;1,2,1),0)</f>
        <v>0</v>
      </c>
      <c r="I302" s="43">
        <f>IF(Rework!X303="",IF(Rework!$E303=61.5,2400,1800),Rework!X303)</f>
        <v>1800</v>
      </c>
      <c r="J302" s="41">
        <v>30</v>
      </c>
      <c r="K302" s="44">
        <f>IF(ISERROR(FIND("Slider",'Conveyor List'!#REF!))=FALSE,0.3,IF(ISERROR(FIND("Roller",'Conveyor List'!#REF!))=FALSE,0.05,0.25))</f>
        <v>0.25</v>
      </c>
      <c r="L302" s="44">
        <v>1</v>
      </c>
      <c r="M302" s="44">
        <v>0.95</v>
      </c>
      <c r="N302" s="44">
        <v>0.85</v>
      </c>
      <c r="O302" s="44">
        <f>IF(ISERROR(FIND("M",'Conveyor List'!#REF!))=TRUE,0.95,1)</f>
        <v>0.95</v>
      </c>
      <c r="P302" s="44">
        <v>1</v>
      </c>
      <c r="Q302" s="39" t="e">
        <f t="shared" si="48"/>
        <v>#REF!</v>
      </c>
      <c r="R302" s="39" t="e">
        <f t="shared" si="49"/>
        <v>#REF!</v>
      </c>
      <c r="S302" s="39" t="e">
        <f t="shared" si="50"/>
        <v>#REF!</v>
      </c>
      <c r="T302" s="39" t="e">
        <f t="shared" si="51"/>
        <v>#REF!</v>
      </c>
      <c r="U302" s="39" t="e">
        <f t="shared" si="52"/>
        <v>#REF!</v>
      </c>
      <c r="V302" s="39">
        <f t="shared" si="53"/>
        <v>0</v>
      </c>
      <c r="W302" s="39" t="e">
        <f t="shared" si="54"/>
        <v>#REF!</v>
      </c>
      <c r="X302" s="39" t="e">
        <f t="shared" si="55"/>
        <v>#REF!</v>
      </c>
      <c r="Y302" s="39" t="e">
        <f t="shared" si="56"/>
        <v>#REF!</v>
      </c>
      <c r="Z302" s="50" t="e">
        <f t="shared" si="57"/>
        <v>#REF!</v>
      </c>
      <c r="AA302" s="32" t="e">
        <f t="shared" si="58"/>
        <v>#REF!</v>
      </c>
      <c r="AB302" s="45" t="e">
        <f t="shared" si="59"/>
        <v>#REF!</v>
      </c>
    </row>
    <row r="303" spans="1:29" ht="13.5" customHeight="1">
      <c r="A303" s="47" t="e">
        <f>'Conveyor List'!#REF!</f>
        <v>#REF!</v>
      </c>
      <c r="B30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3" s="41" t="e">
        <f>IF(AND('Conveyor List'!#REF!="",'Conveyor List'!#REF!=""),0,'Conveyor List'!#REF!+'Conveyor List'!#REF!/12)</f>
        <v>#REF!</v>
      </c>
      <c r="D303" s="41" t="e">
        <f>IF(AND('Conveyor List'!#REF!="",'Conveyor List'!#REF!=""),0,IF(ISERROR(FIND("Slave",'Conveyor List'!#REF!)) =FALSE,'Conveyor List'!#REF!+'Conveyor List'!#REF!/12,0))</f>
        <v>#REF!</v>
      </c>
      <c r="E303" s="42" t="e">
        <f>IF('Conveyor List'!#REF!="",0,'Conveyor List'!#REF!)</f>
        <v>#REF!</v>
      </c>
      <c r="F30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3" s="41">
        <f>IF(Rework!W304&gt;0,IF(Rework!W304&gt;1,2,1),0)</f>
        <v>0</v>
      </c>
      <c r="I303" s="43">
        <f>IF(Rework!X304="",IF(Rework!$E304=61.5,2400,1800),Rework!X304)</f>
        <v>1800</v>
      </c>
      <c r="J303" s="41">
        <v>30</v>
      </c>
      <c r="K303" s="44">
        <f>IF(ISERROR(FIND("Slider",'Conveyor List'!#REF!))=FALSE,0.3,IF(ISERROR(FIND("Roller",'Conveyor List'!#REF!))=FALSE,0.05,0.25))</f>
        <v>0.25</v>
      </c>
      <c r="L303" s="44">
        <v>1</v>
      </c>
      <c r="M303" s="44">
        <v>0.95</v>
      </c>
      <c r="N303" s="44">
        <v>0.85</v>
      </c>
      <c r="O303" s="44">
        <f>IF(ISERROR(FIND("M",'Conveyor List'!#REF!))=TRUE,0.95,1)</f>
        <v>0.95</v>
      </c>
      <c r="P303" s="44">
        <v>1</v>
      </c>
      <c r="Q303" s="39" t="e">
        <f t="shared" si="48"/>
        <v>#REF!</v>
      </c>
      <c r="R303" s="39" t="e">
        <f t="shared" si="49"/>
        <v>#REF!</v>
      </c>
      <c r="S303" s="39" t="e">
        <f t="shared" si="50"/>
        <v>#REF!</v>
      </c>
      <c r="T303" s="39" t="e">
        <f t="shared" si="51"/>
        <v>#REF!</v>
      </c>
      <c r="U303" s="39" t="e">
        <f t="shared" si="52"/>
        <v>#REF!</v>
      </c>
      <c r="V303" s="39">
        <f t="shared" si="53"/>
        <v>0</v>
      </c>
      <c r="W303" s="39" t="e">
        <f t="shared" si="54"/>
        <v>#REF!</v>
      </c>
      <c r="X303" s="39" t="e">
        <f t="shared" si="55"/>
        <v>#REF!</v>
      </c>
      <c r="Y303" s="39" t="e">
        <f t="shared" si="56"/>
        <v>#REF!</v>
      </c>
      <c r="Z303" s="50" t="e">
        <f t="shared" si="57"/>
        <v>#REF!</v>
      </c>
      <c r="AA303" s="32" t="e">
        <f t="shared" si="58"/>
        <v>#REF!</v>
      </c>
      <c r="AB303" s="45" t="e">
        <f t="shared" si="59"/>
        <v>#REF!</v>
      </c>
    </row>
    <row r="304" spans="1:29" ht="13.5" customHeight="1">
      <c r="A304" s="47" t="e">
        <f>'Conveyor List'!#REF!</f>
        <v>#REF!</v>
      </c>
      <c r="B30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4" s="41" t="e">
        <f>IF(AND('Conveyor List'!#REF!="",'Conveyor List'!#REF!=""),0,'Conveyor List'!#REF!+'Conveyor List'!#REF!/12)</f>
        <v>#REF!</v>
      </c>
      <c r="D304" s="41" t="e">
        <f>IF(AND('Conveyor List'!#REF!="",'Conveyor List'!#REF!=""),0,IF(ISERROR(FIND("Slave",'Conveyor List'!#REF!)) =FALSE,'Conveyor List'!#REF!+'Conveyor List'!#REF!/12,0))</f>
        <v>#REF!</v>
      </c>
      <c r="E304" s="42" t="e">
        <f>IF('Conveyor List'!#REF!="",0,'Conveyor List'!#REF!)</f>
        <v>#REF!</v>
      </c>
      <c r="F30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4" s="41">
        <f>IF(Rework!W305&gt;0,IF(Rework!W305&gt;1,2,1),0)</f>
        <v>0</v>
      </c>
      <c r="I304" s="43">
        <f>IF(Rework!X305="",IF(Rework!$E305=61.5,2400,1800),Rework!X305)</f>
        <v>1800</v>
      </c>
      <c r="J304" s="41">
        <v>30</v>
      </c>
      <c r="K304" s="44">
        <f>IF(ISERROR(FIND("Slider",'Conveyor List'!#REF!))=FALSE,0.3,IF(ISERROR(FIND("Roller",'Conveyor List'!#REF!))=FALSE,0.05,0.25))</f>
        <v>0.25</v>
      </c>
      <c r="L304" s="44">
        <v>1</v>
      </c>
      <c r="M304" s="44">
        <v>0.95</v>
      </c>
      <c r="N304" s="44">
        <v>0.85</v>
      </c>
      <c r="O304" s="44">
        <f>IF(ISERROR(FIND("M",'Conveyor List'!#REF!))=TRUE,0.95,1)</f>
        <v>0.95</v>
      </c>
      <c r="P304" s="44">
        <v>1</v>
      </c>
      <c r="Q304" s="39" t="e">
        <f t="shared" si="48"/>
        <v>#REF!</v>
      </c>
      <c r="R304" s="39" t="e">
        <f t="shared" si="49"/>
        <v>#REF!</v>
      </c>
      <c r="S304" s="39" t="e">
        <f t="shared" si="50"/>
        <v>#REF!</v>
      </c>
      <c r="T304" s="39" t="e">
        <f t="shared" si="51"/>
        <v>#REF!</v>
      </c>
      <c r="U304" s="39" t="e">
        <f t="shared" si="52"/>
        <v>#REF!</v>
      </c>
      <c r="V304" s="39">
        <f t="shared" si="53"/>
        <v>0</v>
      </c>
      <c r="W304" s="39" t="e">
        <f t="shared" si="54"/>
        <v>#REF!</v>
      </c>
      <c r="X304" s="39" t="e">
        <f t="shared" si="55"/>
        <v>#REF!</v>
      </c>
      <c r="Y304" s="39" t="e">
        <f t="shared" si="56"/>
        <v>#REF!</v>
      </c>
      <c r="Z304" s="50" t="e">
        <f t="shared" si="57"/>
        <v>#REF!</v>
      </c>
      <c r="AA304" s="32" t="e">
        <f t="shared" si="58"/>
        <v>#REF!</v>
      </c>
      <c r="AB304" s="45" t="e">
        <f t="shared" si="59"/>
        <v>#REF!</v>
      </c>
    </row>
    <row r="305" spans="1:28" ht="13.5" customHeight="1">
      <c r="A305" s="47" t="e">
        <f>'Conveyor List'!#REF!</f>
        <v>#REF!</v>
      </c>
      <c r="B30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5" s="41" t="e">
        <f>IF(AND('Conveyor List'!#REF!="",'Conveyor List'!#REF!=""),0,'Conveyor List'!#REF!+'Conveyor List'!#REF!/12)</f>
        <v>#REF!</v>
      </c>
      <c r="D305" s="41" t="e">
        <f>IF(AND('Conveyor List'!#REF!="",'Conveyor List'!#REF!=""),0,IF(ISERROR(FIND("Slave",'Conveyor List'!#REF!)) =FALSE,'Conveyor List'!#REF!+'Conveyor List'!#REF!/12,0))</f>
        <v>#REF!</v>
      </c>
      <c r="E305" s="42" t="e">
        <f>IF('Conveyor List'!#REF!="",0,'Conveyor List'!#REF!)</f>
        <v>#REF!</v>
      </c>
      <c r="F30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5" s="41">
        <f>IF(Rework!W306&gt;0,IF(Rework!W306&gt;1,2,1),0)</f>
        <v>0</v>
      </c>
      <c r="I305" s="43">
        <f>IF(Rework!X306="",IF(Rework!$E306=61.5,2400,1800),Rework!X306)</f>
        <v>1800</v>
      </c>
      <c r="J305" s="41">
        <v>30</v>
      </c>
      <c r="K305" s="44">
        <f>IF(ISERROR(FIND("Slider",'Conveyor List'!#REF!))=FALSE,0.3,IF(ISERROR(FIND("Roller",'Conveyor List'!#REF!))=FALSE,0.05,0.25))</f>
        <v>0.25</v>
      </c>
      <c r="L305" s="44">
        <v>1</v>
      </c>
      <c r="M305" s="44">
        <v>0.95</v>
      </c>
      <c r="N305" s="44">
        <v>0.85</v>
      </c>
      <c r="O305" s="44">
        <f>IF(ISERROR(FIND("M",'Conveyor List'!#REF!))=TRUE,0.95,1)</f>
        <v>0.95</v>
      </c>
      <c r="P305" s="44">
        <v>1</v>
      </c>
      <c r="Q305" s="39" t="e">
        <f t="shared" si="48"/>
        <v>#REF!</v>
      </c>
      <c r="R305" s="39" t="e">
        <f t="shared" si="49"/>
        <v>#REF!</v>
      </c>
      <c r="S305" s="39" t="e">
        <f t="shared" si="50"/>
        <v>#REF!</v>
      </c>
      <c r="T305" s="39" t="e">
        <f t="shared" si="51"/>
        <v>#REF!</v>
      </c>
      <c r="U305" s="39" t="e">
        <f t="shared" si="52"/>
        <v>#REF!</v>
      </c>
      <c r="V305" s="39">
        <f t="shared" si="53"/>
        <v>0</v>
      </c>
      <c r="W305" s="39" t="e">
        <f t="shared" si="54"/>
        <v>#REF!</v>
      </c>
      <c r="X305" s="39" t="e">
        <f t="shared" si="55"/>
        <v>#REF!</v>
      </c>
      <c r="Y305" s="39" t="e">
        <f t="shared" si="56"/>
        <v>#REF!</v>
      </c>
      <c r="Z305" s="50" t="e">
        <f t="shared" si="57"/>
        <v>#REF!</v>
      </c>
      <c r="AA305" s="32" t="e">
        <f t="shared" si="58"/>
        <v>#REF!</v>
      </c>
      <c r="AB305" s="45" t="e">
        <f t="shared" si="59"/>
        <v>#REF!</v>
      </c>
    </row>
    <row r="306" spans="1:28" ht="13.5" customHeight="1">
      <c r="A306" s="47" t="e">
        <f>'Conveyor List'!#REF!</f>
        <v>#REF!</v>
      </c>
      <c r="B30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6" s="41" t="e">
        <f>IF(AND('Conveyor List'!#REF!="",'Conveyor List'!#REF!=""),0,'Conveyor List'!#REF!+'Conveyor List'!#REF!/12)</f>
        <v>#REF!</v>
      </c>
      <c r="D306" s="41" t="e">
        <f>IF(AND('Conveyor List'!#REF!="",'Conveyor List'!#REF!=""),0,IF(ISERROR(FIND("Slave",'Conveyor List'!#REF!)) =FALSE,'Conveyor List'!#REF!+'Conveyor List'!#REF!/12,0))</f>
        <v>#REF!</v>
      </c>
      <c r="E306" s="42" t="e">
        <f>IF('Conveyor List'!#REF!="",0,'Conveyor List'!#REF!)</f>
        <v>#REF!</v>
      </c>
      <c r="F30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6" s="41">
        <f>IF(Rework!W307&gt;0,IF(Rework!W307&gt;1,2,1),0)</f>
        <v>0</v>
      </c>
      <c r="I306" s="43">
        <f>IF(Rework!X307="",IF(Rework!$E307=61.5,2400,1800),Rework!X307)</f>
        <v>1800</v>
      </c>
      <c r="J306" s="41">
        <v>30</v>
      </c>
      <c r="K306" s="44">
        <f>IF(ISERROR(FIND("Slider",'Conveyor List'!#REF!))=FALSE,0.3,IF(ISERROR(FIND("Roller",'Conveyor List'!#REF!))=FALSE,0.05,0.25))</f>
        <v>0.25</v>
      </c>
      <c r="L306" s="44">
        <v>1</v>
      </c>
      <c r="M306" s="44">
        <v>0.95</v>
      </c>
      <c r="N306" s="44">
        <v>0.85</v>
      </c>
      <c r="O306" s="44">
        <f>IF(ISERROR(FIND("M",'Conveyor List'!#REF!))=TRUE,0.95,1)</f>
        <v>0.95</v>
      </c>
      <c r="P306" s="44">
        <v>1</v>
      </c>
      <c r="Q306" s="39" t="e">
        <f t="shared" si="48"/>
        <v>#REF!</v>
      </c>
      <c r="R306" s="39" t="e">
        <f t="shared" si="49"/>
        <v>#REF!</v>
      </c>
      <c r="S306" s="39" t="e">
        <f t="shared" si="50"/>
        <v>#REF!</v>
      </c>
      <c r="T306" s="39" t="e">
        <f t="shared" si="51"/>
        <v>#REF!</v>
      </c>
      <c r="U306" s="39" t="e">
        <f t="shared" si="52"/>
        <v>#REF!</v>
      </c>
      <c r="V306" s="39">
        <f t="shared" si="53"/>
        <v>0</v>
      </c>
      <c r="W306" s="39" t="e">
        <f t="shared" si="54"/>
        <v>#REF!</v>
      </c>
      <c r="X306" s="39" t="e">
        <f t="shared" si="55"/>
        <v>#REF!</v>
      </c>
      <c r="Y306" s="39" t="e">
        <f t="shared" si="56"/>
        <v>#REF!</v>
      </c>
      <c r="Z306" s="50" t="e">
        <f t="shared" si="57"/>
        <v>#REF!</v>
      </c>
      <c r="AA306" s="32" t="e">
        <f t="shared" si="58"/>
        <v>#REF!</v>
      </c>
      <c r="AB306" s="45" t="e">
        <f t="shared" si="59"/>
        <v>#REF!</v>
      </c>
    </row>
    <row r="307" spans="1:28" ht="13.5" customHeight="1">
      <c r="A307" s="47" t="e">
        <f>'Conveyor List'!#REF!</f>
        <v>#REF!</v>
      </c>
      <c r="B30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7" s="41" t="e">
        <f>IF(AND('Conveyor List'!#REF!="",'Conveyor List'!#REF!=""),0,'Conveyor List'!#REF!+'Conveyor List'!#REF!/12)</f>
        <v>#REF!</v>
      </c>
      <c r="D307" s="41" t="e">
        <f>IF(AND('Conveyor List'!#REF!="",'Conveyor List'!#REF!=""),0,IF(ISERROR(FIND("Slave",'Conveyor List'!#REF!)) =FALSE,'Conveyor List'!#REF!+'Conveyor List'!#REF!/12,0))</f>
        <v>#REF!</v>
      </c>
      <c r="E307" s="42" t="e">
        <f>IF('Conveyor List'!#REF!="",0,'Conveyor List'!#REF!)</f>
        <v>#REF!</v>
      </c>
      <c r="F30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7" s="41">
        <f>IF(Rework!W308&gt;0,IF(Rework!W308&gt;1,2,1),0)</f>
        <v>0</v>
      </c>
      <c r="I307" s="43">
        <f>IF(Rework!X308="",IF(Rework!$E308=61.5,2400,1800),Rework!X308)</f>
        <v>1800</v>
      </c>
      <c r="J307" s="41">
        <v>30</v>
      </c>
      <c r="K307" s="44">
        <f>IF(ISERROR(FIND("Slider",'Conveyor List'!#REF!))=FALSE,0.3,IF(ISERROR(FIND("Roller",'Conveyor List'!#REF!))=FALSE,0.05,0.25))</f>
        <v>0.25</v>
      </c>
      <c r="L307" s="44">
        <v>1</v>
      </c>
      <c r="M307" s="44">
        <v>0.95</v>
      </c>
      <c r="N307" s="44">
        <v>0.85</v>
      </c>
      <c r="O307" s="44">
        <f>IF(ISERROR(FIND("M",'Conveyor List'!#REF!))=TRUE,0.95,1)</f>
        <v>0.95</v>
      </c>
      <c r="P307" s="44">
        <v>1</v>
      </c>
      <c r="Q307" s="39" t="e">
        <f t="shared" si="48"/>
        <v>#REF!</v>
      </c>
      <c r="R307" s="39" t="e">
        <f t="shared" si="49"/>
        <v>#REF!</v>
      </c>
      <c r="S307" s="39" t="e">
        <f t="shared" si="50"/>
        <v>#REF!</v>
      </c>
      <c r="T307" s="39" t="e">
        <f t="shared" si="51"/>
        <v>#REF!</v>
      </c>
      <c r="U307" s="39" t="e">
        <f t="shared" si="52"/>
        <v>#REF!</v>
      </c>
      <c r="V307" s="39">
        <f t="shared" si="53"/>
        <v>0</v>
      </c>
      <c r="W307" s="39" t="e">
        <f t="shared" si="54"/>
        <v>#REF!</v>
      </c>
      <c r="X307" s="39" t="e">
        <f t="shared" si="55"/>
        <v>#REF!</v>
      </c>
      <c r="Y307" s="39" t="e">
        <f t="shared" si="56"/>
        <v>#REF!</v>
      </c>
      <c r="Z307" s="50" t="e">
        <f t="shared" si="57"/>
        <v>#REF!</v>
      </c>
      <c r="AA307" s="32" t="e">
        <f t="shared" si="58"/>
        <v>#REF!</v>
      </c>
      <c r="AB307" s="45" t="e">
        <f t="shared" si="59"/>
        <v>#REF!</v>
      </c>
    </row>
    <row r="308" spans="1:28" ht="13.5" customHeight="1">
      <c r="A308" s="47" t="e">
        <f>'Conveyor List'!#REF!</f>
        <v>#REF!</v>
      </c>
      <c r="B30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8" s="41" t="e">
        <f>IF(AND('Conveyor List'!#REF!="",'Conveyor List'!#REF!=""),0,'Conveyor List'!#REF!+'Conveyor List'!#REF!/12)</f>
        <v>#REF!</v>
      </c>
      <c r="D308" s="41" t="e">
        <f>IF(AND('Conveyor List'!#REF!="",'Conveyor List'!#REF!=""),0,IF(ISERROR(FIND("Slave",'Conveyor List'!#REF!)) =FALSE,'Conveyor List'!#REF!+'Conveyor List'!#REF!/12,0))</f>
        <v>#REF!</v>
      </c>
      <c r="E308" s="42" t="e">
        <f>IF('Conveyor List'!#REF!="",0,'Conveyor List'!#REF!)</f>
        <v>#REF!</v>
      </c>
      <c r="F30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8" s="41">
        <f>IF(Rework!W309&gt;0,IF(Rework!W309&gt;1,2,1),0)</f>
        <v>0</v>
      </c>
      <c r="I308" s="43">
        <f>IF(Rework!X309="",IF(Rework!$E309=61.5,2400,1800),Rework!X309)</f>
        <v>1800</v>
      </c>
      <c r="J308" s="41">
        <v>30</v>
      </c>
      <c r="K308" s="44">
        <f>IF(ISERROR(FIND("Slider",'Conveyor List'!#REF!))=FALSE,0.3,IF(ISERROR(FIND("Roller",'Conveyor List'!#REF!))=FALSE,0.05,0.25))</f>
        <v>0.25</v>
      </c>
      <c r="L308" s="44">
        <v>1</v>
      </c>
      <c r="M308" s="44">
        <v>0.95</v>
      </c>
      <c r="N308" s="44">
        <v>0.85</v>
      </c>
      <c r="O308" s="44">
        <f>IF(ISERROR(FIND("M",'Conveyor List'!#REF!))=TRUE,0.95,1)</f>
        <v>0.95</v>
      </c>
      <c r="P308" s="44">
        <v>1</v>
      </c>
      <c r="Q308" s="39" t="e">
        <f t="shared" si="48"/>
        <v>#REF!</v>
      </c>
      <c r="R308" s="39" t="e">
        <f t="shared" si="49"/>
        <v>#REF!</v>
      </c>
      <c r="S308" s="39" t="e">
        <f t="shared" si="50"/>
        <v>#REF!</v>
      </c>
      <c r="T308" s="39" t="e">
        <f t="shared" si="51"/>
        <v>#REF!</v>
      </c>
      <c r="U308" s="39" t="e">
        <f t="shared" si="52"/>
        <v>#REF!</v>
      </c>
      <c r="V308" s="39">
        <f t="shared" si="53"/>
        <v>0</v>
      </c>
      <c r="W308" s="39" t="e">
        <f t="shared" si="54"/>
        <v>#REF!</v>
      </c>
      <c r="X308" s="39" t="e">
        <f t="shared" si="55"/>
        <v>#REF!</v>
      </c>
      <c r="Y308" s="39" t="e">
        <f t="shared" si="56"/>
        <v>#REF!</v>
      </c>
      <c r="Z308" s="50" t="e">
        <f t="shared" si="57"/>
        <v>#REF!</v>
      </c>
      <c r="AA308" s="32" t="e">
        <f t="shared" si="58"/>
        <v>#REF!</v>
      </c>
      <c r="AB308" s="45" t="e">
        <f t="shared" si="59"/>
        <v>#REF!</v>
      </c>
    </row>
    <row r="309" spans="1:28" ht="13.5" customHeight="1">
      <c r="A309" s="47" t="e">
        <f>'Conveyor List'!#REF!</f>
        <v>#REF!</v>
      </c>
      <c r="B30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9" s="41" t="e">
        <f>IF(AND('Conveyor List'!#REF!="",'Conveyor List'!#REF!=""),0,'Conveyor List'!#REF!+'Conveyor List'!#REF!/12)</f>
        <v>#REF!</v>
      </c>
      <c r="D309" s="41" t="e">
        <f>IF(AND('Conveyor List'!#REF!="",'Conveyor List'!#REF!=""),0,IF(ISERROR(FIND("Slave",'Conveyor List'!#REF!)) =FALSE,'Conveyor List'!#REF!+'Conveyor List'!#REF!/12,0))</f>
        <v>#REF!</v>
      </c>
      <c r="E309" s="42" t="e">
        <f>IF('Conveyor List'!#REF!="",0,'Conveyor List'!#REF!)</f>
        <v>#REF!</v>
      </c>
      <c r="F30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9" s="41">
        <f>IF(Rework!W310&gt;0,IF(Rework!W310&gt;1,2,1),0)</f>
        <v>0</v>
      </c>
      <c r="I309" s="43">
        <f>IF(Rework!X310="",IF(Rework!$E310=61.5,2400,1800),Rework!X310)</f>
        <v>1800</v>
      </c>
      <c r="J309" s="41">
        <v>30</v>
      </c>
      <c r="K309" s="44">
        <f>IF(ISERROR(FIND("Slider",'Conveyor List'!#REF!))=FALSE,0.3,IF(ISERROR(FIND("Roller",'Conveyor List'!#REF!))=FALSE,0.05,0.25))</f>
        <v>0.25</v>
      </c>
      <c r="L309" s="44">
        <v>1</v>
      </c>
      <c r="M309" s="44">
        <v>0.95</v>
      </c>
      <c r="N309" s="44">
        <v>0.85</v>
      </c>
      <c r="O309" s="44">
        <f>IF(ISERROR(FIND("M",'Conveyor List'!#REF!))=TRUE,0.95,1)</f>
        <v>0.95</v>
      </c>
      <c r="P309" s="44">
        <v>1</v>
      </c>
      <c r="Q309" s="39" t="e">
        <f t="shared" si="48"/>
        <v>#REF!</v>
      </c>
      <c r="R309" s="39" t="e">
        <f t="shared" si="49"/>
        <v>#REF!</v>
      </c>
      <c r="S309" s="39" t="e">
        <f t="shared" si="50"/>
        <v>#REF!</v>
      </c>
      <c r="T309" s="39" t="e">
        <f t="shared" si="51"/>
        <v>#REF!</v>
      </c>
      <c r="U309" s="39" t="e">
        <f t="shared" si="52"/>
        <v>#REF!</v>
      </c>
      <c r="V309" s="39">
        <f t="shared" si="53"/>
        <v>0</v>
      </c>
      <c r="W309" s="39" t="e">
        <f t="shared" si="54"/>
        <v>#REF!</v>
      </c>
      <c r="X309" s="39" t="e">
        <f t="shared" si="55"/>
        <v>#REF!</v>
      </c>
      <c r="Y309" s="39" t="e">
        <f t="shared" si="56"/>
        <v>#REF!</v>
      </c>
      <c r="Z309" s="50" t="e">
        <f t="shared" si="57"/>
        <v>#REF!</v>
      </c>
      <c r="AA309" s="32" t="e">
        <f t="shared" si="58"/>
        <v>#REF!</v>
      </c>
      <c r="AB309" s="45" t="e">
        <f t="shared" si="59"/>
        <v>#REF!</v>
      </c>
    </row>
    <row r="310" spans="1:28" ht="13.5" customHeight="1">
      <c r="A310" s="47" t="e">
        <f>'Conveyor List'!#REF!</f>
        <v>#REF!</v>
      </c>
      <c r="B31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0" s="41" t="e">
        <f>IF(AND('Conveyor List'!#REF!="",'Conveyor List'!#REF!=""),0,'Conveyor List'!#REF!+'Conveyor List'!#REF!/12)</f>
        <v>#REF!</v>
      </c>
      <c r="D310" s="41" t="e">
        <f>IF(AND('Conveyor List'!#REF!="",'Conveyor List'!#REF!=""),0,IF(ISERROR(FIND("Slave",'Conveyor List'!#REF!)) =FALSE,'Conveyor List'!#REF!+'Conveyor List'!#REF!/12,0))</f>
        <v>#REF!</v>
      </c>
      <c r="E310" s="42" t="e">
        <f>IF('Conveyor List'!#REF!="",0,'Conveyor List'!#REF!)</f>
        <v>#REF!</v>
      </c>
      <c r="F31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0" s="41">
        <f>IF(Rework!W311&gt;0,IF(Rework!W311&gt;1,2,1),0)</f>
        <v>0</v>
      </c>
      <c r="I310" s="43">
        <f>IF(Rework!X311="",IF(Rework!$E311=61.5,2400,1800),Rework!X311)</f>
        <v>1800</v>
      </c>
      <c r="J310" s="41">
        <v>30</v>
      </c>
      <c r="K310" s="44">
        <f>IF(ISERROR(FIND("Slider",'Conveyor List'!#REF!))=FALSE,0.3,IF(ISERROR(FIND("Roller",'Conveyor List'!#REF!))=FALSE,0.05,0.25))</f>
        <v>0.25</v>
      </c>
      <c r="L310" s="44">
        <v>1</v>
      </c>
      <c r="M310" s="44">
        <v>0.95</v>
      </c>
      <c r="N310" s="44">
        <v>0.85</v>
      </c>
      <c r="O310" s="44">
        <f>IF(ISERROR(FIND("M",'Conveyor List'!#REF!))=TRUE,0.95,1)</f>
        <v>0.95</v>
      </c>
      <c r="P310" s="44">
        <v>1</v>
      </c>
      <c r="Q310" s="39" t="e">
        <f t="shared" si="48"/>
        <v>#REF!</v>
      </c>
      <c r="R310" s="39" t="e">
        <f t="shared" si="49"/>
        <v>#REF!</v>
      </c>
      <c r="S310" s="39" t="e">
        <f t="shared" si="50"/>
        <v>#REF!</v>
      </c>
      <c r="T310" s="39" t="e">
        <f t="shared" si="51"/>
        <v>#REF!</v>
      </c>
      <c r="U310" s="39" t="e">
        <f t="shared" si="52"/>
        <v>#REF!</v>
      </c>
      <c r="V310" s="39">
        <f t="shared" si="53"/>
        <v>0</v>
      </c>
      <c r="W310" s="39" t="e">
        <f t="shared" si="54"/>
        <v>#REF!</v>
      </c>
      <c r="X310" s="39" t="e">
        <f t="shared" si="55"/>
        <v>#REF!</v>
      </c>
      <c r="Y310" s="39" t="e">
        <f t="shared" si="56"/>
        <v>#REF!</v>
      </c>
      <c r="Z310" s="50" t="e">
        <f t="shared" si="57"/>
        <v>#REF!</v>
      </c>
      <c r="AA310" s="32" t="e">
        <f t="shared" si="58"/>
        <v>#REF!</v>
      </c>
      <c r="AB310" s="45" t="e">
        <f t="shared" si="59"/>
        <v>#REF!</v>
      </c>
    </row>
    <row r="311" spans="1:28" ht="13.5" customHeight="1">
      <c r="A311" s="47" t="e">
        <f>'Conveyor List'!#REF!</f>
        <v>#REF!</v>
      </c>
      <c r="B31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1" s="41" t="e">
        <f>IF(AND('Conveyor List'!#REF!="",'Conveyor List'!#REF!=""),0,'Conveyor List'!#REF!+'Conveyor List'!#REF!/12)</f>
        <v>#REF!</v>
      </c>
      <c r="D311" s="41" t="e">
        <f>IF(AND('Conveyor List'!#REF!="",'Conveyor List'!#REF!=""),0,IF(ISERROR(FIND("Slave",'Conveyor List'!#REF!)) =FALSE,'Conveyor List'!#REF!+'Conveyor List'!#REF!/12,0))</f>
        <v>#REF!</v>
      </c>
      <c r="E311" s="42" t="e">
        <f>IF('Conveyor List'!#REF!="",0,'Conveyor List'!#REF!)</f>
        <v>#REF!</v>
      </c>
      <c r="F31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1" s="41">
        <f>IF(Rework!W312&gt;0,IF(Rework!W312&gt;1,2,1),0)</f>
        <v>0</v>
      </c>
      <c r="I311" s="43">
        <f>IF(Rework!X312="",IF(Rework!$E312=61.5,2400,1800),Rework!X312)</f>
        <v>1800</v>
      </c>
      <c r="J311" s="41">
        <v>30</v>
      </c>
      <c r="K311" s="44">
        <f>IF(ISERROR(FIND("Slider",'Conveyor List'!#REF!))=FALSE,0.3,IF(ISERROR(FIND("Roller",'Conveyor List'!#REF!))=FALSE,0.05,0.25))</f>
        <v>0.25</v>
      </c>
      <c r="L311" s="44">
        <v>1</v>
      </c>
      <c r="M311" s="44">
        <v>0.95</v>
      </c>
      <c r="N311" s="44">
        <v>0.85</v>
      </c>
      <c r="O311" s="44">
        <f>IF(ISERROR(FIND("M",'Conveyor List'!#REF!))=TRUE,0.95,1)</f>
        <v>0.95</v>
      </c>
      <c r="P311" s="44">
        <v>1</v>
      </c>
      <c r="Q311" s="39" t="e">
        <f t="shared" si="48"/>
        <v>#REF!</v>
      </c>
      <c r="R311" s="39" t="e">
        <f t="shared" si="49"/>
        <v>#REF!</v>
      </c>
      <c r="S311" s="39" t="e">
        <f t="shared" si="50"/>
        <v>#REF!</v>
      </c>
      <c r="T311" s="39" t="e">
        <f t="shared" si="51"/>
        <v>#REF!</v>
      </c>
      <c r="U311" s="39" t="e">
        <f t="shared" si="52"/>
        <v>#REF!</v>
      </c>
      <c r="V311" s="39">
        <f t="shared" si="53"/>
        <v>0</v>
      </c>
      <c r="W311" s="39" t="e">
        <f t="shared" si="54"/>
        <v>#REF!</v>
      </c>
      <c r="X311" s="39" t="e">
        <f t="shared" si="55"/>
        <v>#REF!</v>
      </c>
      <c r="Y311" s="39" t="e">
        <f t="shared" si="56"/>
        <v>#REF!</v>
      </c>
      <c r="Z311" s="50" t="e">
        <f t="shared" si="57"/>
        <v>#REF!</v>
      </c>
      <c r="AA311" s="32" t="e">
        <f t="shared" si="58"/>
        <v>#REF!</v>
      </c>
      <c r="AB311" s="45" t="e">
        <f t="shared" si="59"/>
        <v>#REF!</v>
      </c>
    </row>
    <row r="312" spans="1:28" ht="13.5" customHeight="1">
      <c r="A312" s="47" t="e">
        <f>'Conveyor List'!#REF!</f>
        <v>#REF!</v>
      </c>
      <c r="B31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2" s="41" t="e">
        <f>IF(AND('Conveyor List'!#REF!="",'Conveyor List'!#REF!=""),0,'Conveyor List'!#REF!+'Conveyor List'!#REF!/12)</f>
        <v>#REF!</v>
      </c>
      <c r="D312" s="41" t="e">
        <f>IF(AND('Conveyor List'!#REF!="",'Conveyor List'!#REF!=""),0,IF(ISERROR(FIND("Slave",'Conveyor List'!#REF!)) =FALSE,'Conveyor List'!#REF!+'Conveyor List'!#REF!/12,0))</f>
        <v>#REF!</v>
      </c>
      <c r="E312" s="42" t="e">
        <f>IF('Conveyor List'!#REF!="",0,'Conveyor List'!#REF!)</f>
        <v>#REF!</v>
      </c>
      <c r="F31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2" s="41">
        <f>IF(Rework!W313&gt;0,IF(Rework!W313&gt;1,2,1),0)</f>
        <v>0</v>
      </c>
      <c r="I312" s="43">
        <f>IF(Rework!X313="",IF(Rework!$E313=61.5,2400,1800),Rework!X313)</f>
        <v>1800</v>
      </c>
      <c r="J312" s="41">
        <v>30</v>
      </c>
      <c r="K312" s="44">
        <f>IF(ISERROR(FIND("Slider",'Conveyor List'!#REF!))=FALSE,0.3,IF(ISERROR(FIND("Roller",'Conveyor List'!#REF!))=FALSE,0.05,0.25))</f>
        <v>0.25</v>
      </c>
      <c r="L312" s="44">
        <v>1</v>
      </c>
      <c r="M312" s="44">
        <v>0.95</v>
      </c>
      <c r="N312" s="44">
        <v>0.85</v>
      </c>
      <c r="O312" s="44">
        <f>IF(ISERROR(FIND("M",'Conveyor List'!#REF!))=TRUE,0.95,1)</f>
        <v>0.95</v>
      </c>
      <c r="P312" s="44">
        <v>1</v>
      </c>
      <c r="Q312" s="39" t="e">
        <f t="shared" si="48"/>
        <v>#REF!</v>
      </c>
      <c r="R312" s="39" t="e">
        <f t="shared" si="49"/>
        <v>#REF!</v>
      </c>
      <c r="S312" s="39" t="e">
        <f t="shared" si="50"/>
        <v>#REF!</v>
      </c>
      <c r="T312" s="39" t="e">
        <f t="shared" si="51"/>
        <v>#REF!</v>
      </c>
      <c r="U312" s="39" t="e">
        <f t="shared" si="52"/>
        <v>#REF!</v>
      </c>
      <c r="V312" s="39">
        <f t="shared" si="53"/>
        <v>0</v>
      </c>
      <c r="W312" s="39" t="e">
        <f t="shared" si="54"/>
        <v>#REF!</v>
      </c>
      <c r="X312" s="39" t="e">
        <f t="shared" si="55"/>
        <v>#REF!</v>
      </c>
      <c r="Y312" s="39" t="e">
        <f t="shared" si="56"/>
        <v>#REF!</v>
      </c>
      <c r="Z312" s="50" t="e">
        <f t="shared" si="57"/>
        <v>#REF!</v>
      </c>
      <c r="AA312" s="32" t="e">
        <f t="shared" si="58"/>
        <v>#REF!</v>
      </c>
      <c r="AB312" s="45" t="e">
        <f t="shared" si="59"/>
        <v>#REF!</v>
      </c>
    </row>
    <row r="313" spans="1:28" ht="13.5" customHeight="1">
      <c r="A313" s="47" t="e">
        <f>'Conveyor List'!#REF!</f>
        <v>#REF!</v>
      </c>
      <c r="B31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3" s="41" t="e">
        <f>IF(AND('Conveyor List'!#REF!="",'Conveyor List'!#REF!=""),0,'Conveyor List'!#REF!+'Conveyor List'!#REF!/12)</f>
        <v>#REF!</v>
      </c>
      <c r="D313" s="41" t="e">
        <f>IF(AND('Conveyor List'!#REF!="",'Conveyor List'!#REF!=""),0,IF(ISERROR(FIND("Slave",'Conveyor List'!#REF!)) =FALSE,'Conveyor List'!#REF!+'Conveyor List'!#REF!/12,0))</f>
        <v>#REF!</v>
      </c>
      <c r="E313" s="42" t="e">
        <f>IF('Conveyor List'!#REF!="",0,'Conveyor List'!#REF!)</f>
        <v>#REF!</v>
      </c>
      <c r="F31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3" s="41">
        <f>IF(Rework!W314&gt;0,IF(Rework!W314&gt;1,2,1),0)</f>
        <v>0</v>
      </c>
      <c r="I313" s="43">
        <f>IF(Rework!X314="",IF(Rework!$E314=61.5,2400,1800),Rework!X314)</f>
        <v>1800</v>
      </c>
      <c r="J313" s="41">
        <v>30</v>
      </c>
      <c r="K313" s="44">
        <f>IF(ISERROR(FIND("Slider",'Conveyor List'!#REF!))=FALSE,0.3,IF(ISERROR(FIND("Roller",'Conveyor List'!#REF!))=FALSE,0.05,0.25))</f>
        <v>0.25</v>
      </c>
      <c r="L313" s="44">
        <v>1</v>
      </c>
      <c r="M313" s="44">
        <v>0.95</v>
      </c>
      <c r="N313" s="44">
        <v>0.85</v>
      </c>
      <c r="O313" s="44">
        <f>IF(ISERROR(FIND("M",'Conveyor List'!#REF!))=TRUE,0.95,1)</f>
        <v>0.95</v>
      </c>
      <c r="P313" s="44">
        <v>1</v>
      </c>
      <c r="Q313" s="39" t="e">
        <f t="shared" si="48"/>
        <v>#REF!</v>
      </c>
      <c r="R313" s="39" t="e">
        <f t="shared" si="49"/>
        <v>#REF!</v>
      </c>
      <c r="S313" s="39" t="e">
        <f t="shared" si="50"/>
        <v>#REF!</v>
      </c>
      <c r="T313" s="39" t="e">
        <f t="shared" si="51"/>
        <v>#REF!</v>
      </c>
      <c r="U313" s="39" t="e">
        <f t="shared" si="52"/>
        <v>#REF!</v>
      </c>
      <c r="V313" s="39">
        <f t="shared" si="53"/>
        <v>0</v>
      </c>
      <c r="W313" s="39" t="e">
        <f t="shared" si="54"/>
        <v>#REF!</v>
      </c>
      <c r="X313" s="39" t="e">
        <f t="shared" si="55"/>
        <v>#REF!</v>
      </c>
      <c r="Y313" s="39" t="e">
        <f t="shared" si="56"/>
        <v>#REF!</v>
      </c>
      <c r="Z313" s="50" t="e">
        <f t="shared" si="57"/>
        <v>#REF!</v>
      </c>
      <c r="AA313" s="32" t="e">
        <f t="shared" si="58"/>
        <v>#REF!</v>
      </c>
      <c r="AB313" s="45" t="e">
        <f t="shared" si="59"/>
        <v>#REF!</v>
      </c>
    </row>
    <row r="314" spans="1:28" ht="13.5" customHeight="1">
      <c r="A314" s="47" t="e">
        <f>'Conveyor List'!#REF!</f>
        <v>#REF!</v>
      </c>
      <c r="B31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4" s="41" t="e">
        <f>IF(AND('Conveyor List'!#REF!="",'Conveyor List'!#REF!=""),0,'Conveyor List'!#REF!+'Conveyor List'!#REF!/12)</f>
        <v>#REF!</v>
      </c>
      <c r="D314" s="41" t="e">
        <f>IF(AND('Conveyor List'!#REF!="",'Conveyor List'!#REF!=""),0,IF(ISERROR(FIND("Slave",'Conveyor List'!#REF!)) =FALSE,'Conveyor List'!#REF!+'Conveyor List'!#REF!/12,0))</f>
        <v>#REF!</v>
      </c>
      <c r="E314" s="42" t="e">
        <f>IF('Conveyor List'!#REF!="",0,'Conveyor List'!#REF!)</f>
        <v>#REF!</v>
      </c>
      <c r="F31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4" s="41">
        <f>IF(Rework!W315&gt;0,IF(Rework!W315&gt;1,2,1),0)</f>
        <v>0</v>
      </c>
      <c r="I314" s="43">
        <f>IF(Rework!X315="",IF(Rework!$E315=61.5,2400,1800),Rework!X315)</f>
        <v>1800</v>
      </c>
      <c r="J314" s="41">
        <v>30</v>
      </c>
      <c r="K314" s="44">
        <f>IF(ISERROR(FIND("Slider",'Conveyor List'!#REF!))=FALSE,0.3,IF(ISERROR(FIND("Roller",'Conveyor List'!#REF!))=FALSE,0.05,0.25))</f>
        <v>0.25</v>
      </c>
      <c r="L314" s="44">
        <v>1</v>
      </c>
      <c r="M314" s="44">
        <v>0.95</v>
      </c>
      <c r="N314" s="44">
        <v>0.85</v>
      </c>
      <c r="O314" s="44">
        <f>IF(ISERROR(FIND("M",'Conveyor List'!#REF!))=TRUE,0.95,1)</f>
        <v>0.95</v>
      </c>
      <c r="P314" s="44">
        <v>1</v>
      </c>
      <c r="Q314" s="39" t="e">
        <f t="shared" si="48"/>
        <v>#REF!</v>
      </c>
      <c r="R314" s="39" t="e">
        <f t="shared" si="49"/>
        <v>#REF!</v>
      </c>
      <c r="S314" s="39" t="e">
        <f t="shared" si="50"/>
        <v>#REF!</v>
      </c>
      <c r="T314" s="39" t="e">
        <f t="shared" si="51"/>
        <v>#REF!</v>
      </c>
      <c r="U314" s="39" t="e">
        <f t="shared" si="52"/>
        <v>#REF!</v>
      </c>
      <c r="V314" s="39">
        <f t="shared" si="53"/>
        <v>0</v>
      </c>
      <c r="W314" s="39" t="e">
        <f t="shared" si="54"/>
        <v>#REF!</v>
      </c>
      <c r="X314" s="39" t="e">
        <f t="shared" si="55"/>
        <v>#REF!</v>
      </c>
      <c r="Y314" s="39" t="e">
        <f t="shared" si="56"/>
        <v>#REF!</v>
      </c>
      <c r="Z314" s="50" t="e">
        <f t="shared" si="57"/>
        <v>#REF!</v>
      </c>
      <c r="AA314" s="32" t="e">
        <f t="shared" si="58"/>
        <v>#REF!</v>
      </c>
      <c r="AB314" s="45" t="e">
        <f t="shared" si="59"/>
        <v>#REF!</v>
      </c>
    </row>
    <row r="315" spans="1:28" ht="13.5" customHeight="1">
      <c r="A315" s="47" t="e">
        <f>'Conveyor List'!#REF!</f>
        <v>#REF!</v>
      </c>
      <c r="B31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5" s="41" t="e">
        <f>IF(AND('Conveyor List'!#REF!="",'Conveyor List'!#REF!=""),0,'Conveyor List'!#REF!+'Conveyor List'!#REF!/12)</f>
        <v>#REF!</v>
      </c>
      <c r="D315" s="41" t="e">
        <f>IF(AND('Conveyor List'!#REF!="",'Conveyor List'!#REF!=""),0,IF(ISERROR(FIND("Slave",'Conveyor List'!#REF!)) =FALSE,'Conveyor List'!#REF!+'Conveyor List'!#REF!/12,0))</f>
        <v>#REF!</v>
      </c>
      <c r="E315" s="42" t="e">
        <f>IF('Conveyor List'!#REF!="",0,'Conveyor List'!#REF!)</f>
        <v>#REF!</v>
      </c>
      <c r="F31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5" s="41">
        <f>IF(Rework!W316&gt;0,IF(Rework!W316&gt;1,2,1),0)</f>
        <v>0</v>
      </c>
      <c r="I315" s="43">
        <f>IF(Rework!X316="",IF(Rework!$E316=61.5,2400,1800),Rework!X316)</f>
        <v>1800</v>
      </c>
      <c r="J315" s="41">
        <v>30</v>
      </c>
      <c r="K315" s="44">
        <f>IF(ISERROR(FIND("Slider",'Conveyor List'!#REF!))=FALSE,0.3,IF(ISERROR(FIND("Roller",'Conveyor List'!#REF!))=FALSE,0.05,0.25))</f>
        <v>0.25</v>
      </c>
      <c r="L315" s="44">
        <v>1</v>
      </c>
      <c r="M315" s="44">
        <v>0.95</v>
      </c>
      <c r="N315" s="44">
        <v>0.85</v>
      </c>
      <c r="O315" s="44">
        <f>IF(ISERROR(FIND("M",'Conveyor List'!#REF!))=TRUE,0.95,1)</f>
        <v>0.95</v>
      </c>
      <c r="P315" s="44">
        <v>1</v>
      </c>
      <c r="Q315" s="39" t="e">
        <f t="shared" si="48"/>
        <v>#REF!</v>
      </c>
      <c r="R315" s="39" t="e">
        <f t="shared" si="49"/>
        <v>#REF!</v>
      </c>
      <c r="S315" s="39" t="e">
        <f t="shared" si="50"/>
        <v>#REF!</v>
      </c>
      <c r="T315" s="39" t="e">
        <f t="shared" si="51"/>
        <v>#REF!</v>
      </c>
      <c r="U315" s="39" t="e">
        <f t="shared" si="52"/>
        <v>#REF!</v>
      </c>
      <c r="V315" s="39">
        <f t="shared" si="53"/>
        <v>0</v>
      </c>
      <c r="W315" s="39" t="e">
        <f t="shared" si="54"/>
        <v>#REF!</v>
      </c>
      <c r="X315" s="39" t="e">
        <f t="shared" si="55"/>
        <v>#REF!</v>
      </c>
      <c r="Y315" s="39" t="e">
        <f t="shared" si="56"/>
        <v>#REF!</v>
      </c>
      <c r="Z315" s="50" t="e">
        <f t="shared" si="57"/>
        <v>#REF!</v>
      </c>
      <c r="AA315" s="32" t="e">
        <f t="shared" si="58"/>
        <v>#REF!</v>
      </c>
      <c r="AB315" s="45" t="e">
        <f t="shared" si="59"/>
        <v>#REF!</v>
      </c>
    </row>
    <row r="316" spans="1:28" ht="13.5" customHeight="1">
      <c r="A316" s="47" t="e">
        <f>'Conveyor List'!#REF!</f>
        <v>#REF!</v>
      </c>
      <c r="B31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6" s="41" t="e">
        <f>IF(AND('Conveyor List'!#REF!="",'Conveyor List'!#REF!=""),0,'Conveyor List'!#REF!+'Conveyor List'!#REF!/12)</f>
        <v>#REF!</v>
      </c>
      <c r="D316" s="41" t="e">
        <f>IF(AND('Conveyor List'!#REF!="",'Conveyor List'!#REF!=""),0,IF(ISERROR(FIND("Slave",'Conveyor List'!#REF!)) =FALSE,'Conveyor List'!#REF!+'Conveyor List'!#REF!/12,0))</f>
        <v>#REF!</v>
      </c>
      <c r="E316" s="42" t="e">
        <f>IF('Conveyor List'!#REF!="",0,'Conveyor List'!#REF!)</f>
        <v>#REF!</v>
      </c>
      <c r="F31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6" s="41">
        <f>IF(Rework!W317&gt;0,IF(Rework!W317&gt;1,2,1),0)</f>
        <v>0</v>
      </c>
      <c r="I316" s="43">
        <f>IF(Rework!X317="",IF(Rework!$E317=61.5,2400,1800),Rework!X317)</f>
        <v>1800</v>
      </c>
      <c r="J316" s="41">
        <v>30</v>
      </c>
      <c r="K316" s="44">
        <f>IF(ISERROR(FIND("Slider",'Conveyor List'!#REF!))=FALSE,0.3,IF(ISERROR(FIND("Roller",'Conveyor List'!#REF!))=FALSE,0.05,0.25))</f>
        <v>0.25</v>
      </c>
      <c r="L316" s="44">
        <v>1</v>
      </c>
      <c r="M316" s="44">
        <v>0.95</v>
      </c>
      <c r="N316" s="44">
        <v>0.85</v>
      </c>
      <c r="O316" s="44">
        <f>IF(ISERROR(FIND("M",'Conveyor List'!#REF!))=TRUE,0.95,1)</f>
        <v>0.95</v>
      </c>
      <c r="P316" s="44">
        <v>1</v>
      </c>
      <c r="Q316" s="39" t="e">
        <f t="shared" si="48"/>
        <v>#REF!</v>
      </c>
      <c r="R316" s="39" t="e">
        <f t="shared" si="49"/>
        <v>#REF!</v>
      </c>
      <c r="S316" s="39" t="e">
        <f t="shared" si="50"/>
        <v>#REF!</v>
      </c>
      <c r="T316" s="39" t="e">
        <f t="shared" si="51"/>
        <v>#REF!</v>
      </c>
      <c r="U316" s="39" t="e">
        <f t="shared" si="52"/>
        <v>#REF!</v>
      </c>
      <c r="V316" s="39">
        <f t="shared" si="53"/>
        <v>0</v>
      </c>
      <c r="W316" s="39" t="e">
        <f t="shared" si="54"/>
        <v>#REF!</v>
      </c>
      <c r="X316" s="39" t="e">
        <f t="shared" si="55"/>
        <v>#REF!</v>
      </c>
      <c r="Y316" s="39" t="e">
        <f t="shared" si="56"/>
        <v>#REF!</v>
      </c>
      <c r="Z316" s="50" t="e">
        <f t="shared" si="57"/>
        <v>#REF!</v>
      </c>
      <c r="AA316" s="32" t="e">
        <f t="shared" si="58"/>
        <v>#REF!</v>
      </c>
      <c r="AB316" s="45" t="e">
        <f t="shared" si="59"/>
        <v>#REF!</v>
      </c>
    </row>
    <row r="317" spans="1:28" ht="13.5" customHeight="1">
      <c r="A317" s="47" t="e">
        <f>'Conveyor List'!#REF!</f>
        <v>#REF!</v>
      </c>
      <c r="B31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7" s="41" t="e">
        <f>IF(AND('Conveyor List'!#REF!="",'Conveyor List'!#REF!=""),0,'Conveyor List'!#REF!+'Conveyor List'!#REF!/12)</f>
        <v>#REF!</v>
      </c>
      <c r="D317" s="41" t="e">
        <f>IF(AND('Conveyor List'!#REF!="",'Conveyor List'!#REF!=""),0,IF(ISERROR(FIND("Slave",'Conveyor List'!#REF!)) =FALSE,'Conveyor List'!#REF!+'Conveyor List'!#REF!/12,0))</f>
        <v>#REF!</v>
      </c>
      <c r="E317" s="42" t="e">
        <f>IF('Conveyor List'!#REF!="",0,'Conveyor List'!#REF!)</f>
        <v>#REF!</v>
      </c>
      <c r="F31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7" s="41">
        <f>IF(Rework!W318&gt;0,IF(Rework!W318&gt;1,2,1),0)</f>
        <v>0</v>
      </c>
      <c r="I317" s="43">
        <f>IF(Rework!X318="",IF(Rework!$E318=61.5,2400,1800),Rework!X318)</f>
        <v>1800</v>
      </c>
      <c r="J317" s="41">
        <v>30</v>
      </c>
      <c r="K317" s="44">
        <f>IF(ISERROR(FIND("Slider",'Conveyor List'!#REF!))=FALSE,0.3,IF(ISERROR(FIND("Roller",'Conveyor List'!#REF!))=FALSE,0.05,0.25))</f>
        <v>0.25</v>
      </c>
      <c r="L317" s="44">
        <v>1</v>
      </c>
      <c r="M317" s="44">
        <v>0.95</v>
      </c>
      <c r="N317" s="44">
        <v>0.85</v>
      </c>
      <c r="O317" s="44">
        <f>IF(ISERROR(FIND("M",'Conveyor List'!#REF!))=TRUE,0.95,1)</f>
        <v>0.95</v>
      </c>
      <c r="P317" s="44">
        <v>1</v>
      </c>
      <c r="Q317" s="39" t="e">
        <f t="shared" si="48"/>
        <v>#REF!</v>
      </c>
      <c r="R317" s="39" t="e">
        <f t="shared" si="49"/>
        <v>#REF!</v>
      </c>
      <c r="S317" s="39" t="e">
        <f t="shared" si="50"/>
        <v>#REF!</v>
      </c>
      <c r="T317" s="39" t="e">
        <f t="shared" si="51"/>
        <v>#REF!</v>
      </c>
      <c r="U317" s="39" t="e">
        <f t="shared" si="52"/>
        <v>#REF!</v>
      </c>
      <c r="V317" s="39">
        <f t="shared" si="53"/>
        <v>0</v>
      </c>
      <c r="W317" s="39" t="e">
        <f t="shared" si="54"/>
        <v>#REF!</v>
      </c>
      <c r="X317" s="39" t="e">
        <f t="shared" si="55"/>
        <v>#REF!</v>
      </c>
      <c r="Y317" s="39" t="e">
        <f t="shared" si="56"/>
        <v>#REF!</v>
      </c>
      <c r="Z317" s="50" t="e">
        <f t="shared" si="57"/>
        <v>#REF!</v>
      </c>
      <c r="AA317" s="32" t="e">
        <f t="shared" si="58"/>
        <v>#REF!</v>
      </c>
      <c r="AB317" s="45" t="e">
        <f t="shared" si="59"/>
        <v>#REF!</v>
      </c>
    </row>
    <row r="318" spans="1:28" ht="13.5" customHeight="1">
      <c r="A318" s="47" t="e">
        <f>'Conveyor List'!#REF!</f>
        <v>#REF!</v>
      </c>
      <c r="B31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8" s="41" t="e">
        <f>IF(AND('Conveyor List'!#REF!="",'Conveyor List'!#REF!=""),0,'Conveyor List'!#REF!+'Conveyor List'!#REF!/12)</f>
        <v>#REF!</v>
      </c>
      <c r="D318" s="41" t="e">
        <f>IF(AND('Conveyor List'!#REF!="",'Conveyor List'!#REF!=""),0,IF(ISERROR(FIND("Slave",'Conveyor List'!#REF!)) =FALSE,'Conveyor List'!#REF!+'Conveyor List'!#REF!/12,0))</f>
        <v>#REF!</v>
      </c>
      <c r="E318" s="42" t="e">
        <f>IF('Conveyor List'!#REF!="",0,'Conveyor List'!#REF!)</f>
        <v>#REF!</v>
      </c>
      <c r="F31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8" s="41">
        <f>IF(Rework!W319&gt;0,IF(Rework!W319&gt;1,2,1),0)</f>
        <v>0</v>
      </c>
      <c r="I318" s="43">
        <f>IF(Rework!X319="",IF(Rework!$E319=61.5,2400,1800),Rework!X319)</f>
        <v>1800</v>
      </c>
      <c r="J318" s="41">
        <v>30</v>
      </c>
      <c r="K318" s="44">
        <f>IF(ISERROR(FIND("Slider",'Conveyor List'!#REF!))=FALSE,0.3,IF(ISERROR(FIND("Roller",'Conveyor List'!#REF!))=FALSE,0.05,0.25))</f>
        <v>0.25</v>
      </c>
      <c r="L318" s="44">
        <v>1</v>
      </c>
      <c r="M318" s="44">
        <v>0.95</v>
      </c>
      <c r="N318" s="44">
        <v>0.85</v>
      </c>
      <c r="O318" s="44">
        <f>IF(ISERROR(FIND("M",'Conveyor List'!#REF!))=TRUE,0.95,1)</f>
        <v>0.95</v>
      </c>
      <c r="P318" s="44">
        <v>1</v>
      </c>
      <c r="Q318" s="39" t="e">
        <f t="shared" si="48"/>
        <v>#REF!</v>
      </c>
      <c r="R318" s="39" t="e">
        <f t="shared" si="49"/>
        <v>#REF!</v>
      </c>
      <c r="S318" s="39" t="e">
        <f t="shared" si="50"/>
        <v>#REF!</v>
      </c>
      <c r="T318" s="39" t="e">
        <f t="shared" si="51"/>
        <v>#REF!</v>
      </c>
      <c r="U318" s="39" t="e">
        <f t="shared" si="52"/>
        <v>#REF!</v>
      </c>
      <c r="V318" s="39">
        <f t="shared" si="53"/>
        <v>0</v>
      </c>
      <c r="W318" s="39" t="e">
        <f t="shared" si="54"/>
        <v>#REF!</v>
      </c>
      <c r="X318" s="39" t="e">
        <f t="shared" si="55"/>
        <v>#REF!</v>
      </c>
      <c r="Y318" s="39" t="e">
        <f t="shared" si="56"/>
        <v>#REF!</v>
      </c>
      <c r="Z318" s="50" t="e">
        <f t="shared" si="57"/>
        <v>#REF!</v>
      </c>
      <c r="AA318" s="32" t="e">
        <f t="shared" si="58"/>
        <v>#REF!</v>
      </c>
      <c r="AB318" s="45" t="e">
        <f t="shared" si="59"/>
        <v>#REF!</v>
      </c>
    </row>
    <row r="319" spans="1:28" ht="13.5" customHeight="1">
      <c r="A319" s="47" t="e">
        <f>'Conveyor List'!#REF!</f>
        <v>#REF!</v>
      </c>
      <c r="B31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9" s="41" t="e">
        <f>IF(AND('Conveyor List'!#REF!="",'Conveyor List'!#REF!=""),0,'Conveyor List'!#REF!+'Conveyor List'!#REF!/12)</f>
        <v>#REF!</v>
      </c>
      <c r="D319" s="41" t="e">
        <f>IF(AND('Conveyor List'!#REF!="",'Conveyor List'!#REF!=""),0,IF(ISERROR(FIND("Slave",'Conveyor List'!#REF!)) =FALSE,'Conveyor List'!#REF!+'Conveyor List'!#REF!/12,0))</f>
        <v>#REF!</v>
      </c>
      <c r="E319" s="42" t="e">
        <f>IF('Conveyor List'!#REF!="",0,'Conveyor List'!#REF!)</f>
        <v>#REF!</v>
      </c>
      <c r="F31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9" s="41">
        <f>IF(Rework!W320&gt;0,IF(Rework!W320&gt;1,2,1),0)</f>
        <v>0</v>
      </c>
      <c r="I319" s="43">
        <f>IF(Rework!X320="",IF(Rework!$E320=61.5,2400,1800),Rework!X320)</f>
        <v>1800</v>
      </c>
      <c r="J319" s="41">
        <v>30</v>
      </c>
      <c r="K319" s="44">
        <f>IF(ISERROR(FIND("Slider",'Conveyor List'!#REF!))=FALSE,0.3,IF(ISERROR(FIND("Roller",'Conveyor List'!#REF!))=FALSE,0.05,0.25))</f>
        <v>0.25</v>
      </c>
      <c r="L319" s="44">
        <v>1</v>
      </c>
      <c r="M319" s="44">
        <v>0.95</v>
      </c>
      <c r="N319" s="44">
        <v>0.85</v>
      </c>
      <c r="O319" s="44">
        <f>IF(ISERROR(FIND("M",'Conveyor List'!#REF!))=TRUE,0.95,1)</f>
        <v>0.95</v>
      </c>
      <c r="P319" s="44">
        <v>1</v>
      </c>
      <c r="Q319" s="39" t="e">
        <f t="shared" si="48"/>
        <v>#REF!</v>
      </c>
      <c r="R319" s="39" t="e">
        <f t="shared" si="49"/>
        <v>#REF!</v>
      </c>
      <c r="S319" s="39" t="e">
        <f t="shared" si="50"/>
        <v>#REF!</v>
      </c>
      <c r="T319" s="39" t="e">
        <f t="shared" si="51"/>
        <v>#REF!</v>
      </c>
      <c r="U319" s="39" t="e">
        <f t="shared" si="52"/>
        <v>#REF!</v>
      </c>
      <c r="V319" s="39">
        <f t="shared" si="53"/>
        <v>0</v>
      </c>
      <c r="W319" s="39" t="e">
        <f t="shared" si="54"/>
        <v>#REF!</v>
      </c>
      <c r="X319" s="39" t="e">
        <f t="shared" si="55"/>
        <v>#REF!</v>
      </c>
      <c r="Y319" s="39" t="e">
        <f t="shared" si="56"/>
        <v>#REF!</v>
      </c>
      <c r="Z319" s="50" t="e">
        <f t="shared" si="57"/>
        <v>#REF!</v>
      </c>
      <c r="AA319" s="32" t="e">
        <f t="shared" si="58"/>
        <v>#REF!</v>
      </c>
      <c r="AB319" s="45" t="e">
        <f t="shared" si="59"/>
        <v>#REF!</v>
      </c>
    </row>
    <row r="320" spans="1:28" ht="13.5" customHeight="1">
      <c r="A320" s="47" t="e">
        <f>'Conveyor List'!#REF!</f>
        <v>#REF!</v>
      </c>
      <c r="B32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0" s="41" t="e">
        <f>IF(AND('Conveyor List'!#REF!="",'Conveyor List'!#REF!=""),0,'Conveyor List'!#REF!+'Conveyor List'!#REF!/12)</f>
        <v>#REF!</v>
      </c>
      <c r="D320" s="41" t="e">
        <f>IF(AND('Conveyor List'!#REF!="",'Conveyor List'!#REF!=""),0,IF(ISERROR(FIND("Slave",'Conveyor List'!#REF!)) =FALSE,'Conveyor List'!#REF!+'Conveyor List'!#REF!/12,0))</f>
        <v>#REF!</v>
      </c>
      <c r="E320" s="42" t="e">
        <f>IF('Conveyor List'!#REF!="",0,'Conveyor List'!#REF!)</f>
        <v>#REF!</v>
      </c>
      <c r="F32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0" s="41">
        <f>IF(Rework!W321&gt;0,IF(Rework!W321&gt;1,2,1),0)</f>
        <v>0</v>
      </c>
      <c r="I320" s="43">
        <f>IF(Rework!X321="",IF(Rework!$E321=61.5,2400,1800),Rework!X321)</f>
        <v>1800</v>
      </c>
      <c r="J320" s="41">
        <v>30</v>
      </c>
      <c r="K320" s="44">
        <f>IF(ISERROR(FIND("Slider",'Conveyor List'!#REF!))=FALSE,0.3,IF(ISERROR(FIND("Roller",'Conveyor List'!#REF!))=FALSE,0.05,0.25))</f>
        <v>0.25</v>
      </c>
      <c r="L320" s="44">
        <v>1</v>
      </c>
      <c r="M320" s="44">
        <v>0.95</v>
      </c>
      <c r="N320" s="44">
        <v>0.85</v>
      </c>
      <c r="O320" s="44">
        <f>IF(ISERROR(FIND("M",'Conveyor List'!#REF!))=TRUE,0.95,1)</f>
        <v>0.95</v>
      </c>
      <c r="P320" s="44">
        <v>1</v>
      </c>
      <c r="Q320" s="39" t="e">
        <f t="shared" si="48"/>
        <v>#REF!</v>
      </c>
      <c r="R320" s="39" t="e">
        <f t="shared" si="49"/>
        <v>#REF!</v>
      </c>
      <c r="S320" s="39" t="e">
        <f t="shared" si="50"/>
        <v>#REF!</v>
      </c>
      <c r="T320" s="39" t="e">
        <f t="shared" si="51"/>
        <v>#REF!</v>
      </c>
      <c r="U320" s="39" t="e">
        <f t="shared" si="52"/>
        <v>#REF!</v>
      </c>
      <c r="V320" s="39">
        <f t="shared" si="53"/>
        <v>0</v>
      </c>
      <c r="W320" s="39" t="e">
        <f t="shared" si="54"/>
        <v>#REF!</v>
      </c>
      <c r="X320" s="39" t="e">
        <f t="shared" si="55"/>
        <v>#REF!</v>
      </c>
      <c r="Y320" s="39" t="e">
        <f t="shared" si="56"/>
        <v>#REF!</v>
      </c>
      <c r="Z320" s="50" t="e">
        <f t="shared" si="57"/>
        <v>#REF!</v>
      </c>
      <c r="AA320" s="32" t="e">
        <f t="shared" si="58"/>
        <v>#REF!</v>
      </c>
      <c r="AB320" s="45" t="e">
        <f t="shared" si="59"/>
        <v>#REF!</v>
      </c>
    </row>
    <row r="321" spans="1:28" ht="13.5" customHeight="1">
      <c r="A321" s="47" t="e">
        <f>'Conveyor List'!#REF!</f>
        <v>#REF!</v>
      </c>
      <c r="B32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1" s="41" t="e">
        <f>IF(AND('Conveyor List'!#REF!="",'Conveyor List'!#REF!=""),0,'Conveyor List'!#REF!+'Conveyor List'!#REF!/12)</f>
        <v>#REF!</v>
      </c>
      <c r="D321" s="41" t="e">
        <f>IF(AND('Conveyor List'!#REF!="",'Conveyor List'!#REF!=""),0,IF(ISERROR(FIND("Slave",'Conveyor List'!#REF!)) =FALSE,'Conveyor List'!#REF!+'Conveyor List'!#REF!/12,0))</f>
        <v>#REF!</v>
      </c>
      <c r="E321" s="42" t="e">
        <f>IF('Conveyor List'!#REF!="",0,'Conveyor List'!#REF!)</f>
        <v>#REF!</v>
      </c>
      <c r="F32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1" s="41">
        <f>IF(Rework!W322&gt;0,IF(Rework!W322&gt;1,2,1),0)</f>
        <v>0</v>
      </c>
      <c r="I321" s="43">
        <f>IF(Rework!X322="",IF(Rework!$E322=61.5,2400,1800),Rework!X322)</f>
        <v>1800</v>
      </c>
      <c r="J321" s="41">
        <v>30</v>
      </c>
      <c r="K321" s="44">
        <f>IF(ISERROR(FIND("Slider",'Conveyor List'!#REF!))=FALSE,0.3,IF(ISERROR(FIND("Roller",'Conveyor List'!#REF!))=FALSE,0.05,0.25))</f>
        <v>0.25</v>
      </c>
      <c r="L321" s="44">
        <v>1</v>
      </c>
      <c r="M321" s="44">
        <v>0.95</v>
      </c>
      <c r="N321" s="44">
        <v>0.85</v>
      </c>
      <c r="O321" s="44">
        <f>IF(ISERROR(FIND("M",'Conveyor List'!#REF!))=TRUE,0.95,1)</f>
        <v>0.95</v>
      </c>
      <c r="P321" s="44">
        <v>1</v>
      </c>
      <c r="Q321" s="39" t="e">
        <f t="shared" si="48"/>
        <v>#REF!</v>
      </c>
      <c r="R321" s="39" t="e">
        <f t="shared" si="49"/>
        <v>#REF!</v>
      </c>
      <c r="S321" s="39" t="e">
        <f t="shared" si="50"/>
        <v>#REF!</v>
      </c>
      <c r="T321" s="39" t="e">
        <f t="shared" si="51"/>
        <v>#REF!</v>
      </c>
      <c r="U321" s="39" t="e">
        <f t="shared" si="52"/>
        <v>#REF!</v>
      </c>
      <c r="V321" s="39">
        <f t="shared" si="53"/>
        <v>0</v>
      </c>
      <c r="W321" s="39" t="e">
        <f t="shared" si="54"/>
        <v>#REF!</v>
      </c>
      <c r="X321" s="39" t="e">
        <f t="shared" si="55"/>
        <v>#REF!</v>
      </c>
      <c r="Y321" s="39" t="e">
        <f t="shared" si="56"/>
        <v>#REF!</v>
      </c>
      <c r="Z321" s="50" t="e">
        <f t="shared" si="57"/>
        <v>#REF!</v>
      </c>
      <c r="AA321" s="32" t="e">
        <f t="shared" si="58"/>
        <v>#REF!</v>
      </c>
      <c r="AB321" s="45" t="e">
        <f t="shared" si="59"/>
        <v>#REF!</v>
      </c>
    </row>
    <row r="322" spans="1:28" ht="13.5" customHeight="1">
      <c r="A322" s="47" t="e">
        <f>'Conveyor List'!#REF!</f>
        <v>#REF!</v>
      </c>
      <c r="B32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2" s="41" t="e">
        <f>IF(AND('Conveyor List'!#REF!="",'Conveyor List'!#REF!=""),0,'Conveyor List'!#REF!+'Conveyor List'!#REF!/12)</f>
        <v>#REF!</v>
      </c>
      <c r="D322" s="41" t="e">
        <f>IF(AND('Conveyor List'!#REF!="",'Conveyor List'!#REF!=""),0,IF(ISERROR(FIND("Slave",'Conveyor List'!#REF!)) =FALSE,'Conveyor List'!#REF!+'Conveyor List'!#REF!/12,0))</f>
        <v>#REF!</v>
      </c>
      <c r="E322" s="42" t="e">
        <f>IF('Conveyor List'!#REF!="",0,'Conveyor List'!#REF!)</f>
        <v>#REF!</v>
      </c>
      <c r="F32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2" s="41">
        <f>IF(Rework!W323&gt;0,IF(Rework!W323&gt;1,2,1),0)</f>
        <v>0</v>
      </c>
      <c r="I322" s="43">
        <f>IF(Rework!X323="",IF(Rework!$E323=61.5,2400,1800),Rework!X323)</f>
        <v>1800</v>
      </c>
      <c r="J322" s="41">
        <v>30</v>
      </c>
      <c r="K322" s="44">
        <f>IF(ISERROR(FIND("Slider",'Conveyor List'!#REF!))=FALSE,0.3,IF(ISERROR(FIND("Roller",'Conveyor List'!#REF!))=FALSE,0.05,0.25))</f>
        <v>0.25</v>
      </c>
      <c r="L322" s="44">
        <v>1</v>
      </c>
      <c r="M322" s="44">
        <v>0.95</v>
      </c>
      <c r="N322" s="44">
        <v>0.85</v>
      </c>
      <c r="O322" s="44">
        <f>IF(ISERROR(FIND("M",'Conveyor List'!#REF!))=TRUE,0.95,1)</f>
        <v>0.95</v>
      </c>
      <c r="P322" s="44">
        <v>1</v>
      </c>
      <c r="Q322" s="39" t="e">
        <f t="shared" si="48"/>
        <v>#REF!</v>
      </c>
      <c r="R322" s="39" t="e">
        <f t="shared" si="49"/>
        <v>#REF!</v>
      </c>
      <c r="S322" s="39" t="e">
        <f t="shared" si="50"/>
        <v>#REF!</v>
      </c>
      <c r="T322" s="39" t="e">
        <f t="shared" si="51"/>
        <v>#REF!</v>
      </c>
      <c r="U322" s="39" t="e">
        <f t="shared" si="52"/>
        <v>#REF!</v>
      </c>
      <c r="V322" s="39">
        <f t="shared" si="53"/>
        <v>0</v>
      </c>
      <c r="W322" s="39" t="e">
        <f t="shared" si="54"/>
        <v>#REF!</v>
      </c>
      <c r="X322" s="39" t="e">
        <f t="shared" si="55"/>
        <v>#REF!</v>
      </c>
      <c r="Y322" s="39" t="e">
        <f t="shared" si="56"/>
        <v>#REF!</v>
      </c>
      <c r="Z322" s="50" t="e">
        <f t="shared" si="57"/>
        <v>#REF!</v>
      </c>
      <c r="AA322" s="32" t="e">
        <f t="shared" si="58"/>
        <v>#REF!</v>
      </c>
      <c r="AB322" s="45" t="e">
        <f t="shared" si="59"/>
        <v>#REF!</v>
      </c>
    </row>
    <row r="323" spans="1:28" ht="13.5" customHeight="1">
      <c r="A323" s="47" t="e">
        <f>'Conveyor List'!#REF!</f>
        <v>#REF!</v>
      </c>
      <c r="B32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3" s="41" t="e">
        <f>IF(AND('Conveyor List'!#REF!="",'Conveyor List'!#REF!=""),0,'Conveyor List'!#REF!+'Conveyor List'!#REF!/12)</f>
        <v>#REF!</v>
      </c>
      <c r="D323" s="41" t="e">
        <f>IF(AND('Conveyor List'!#REF!="",'Conveyor List'!#REF!=""),0,IF(ISERROR(FIND("Slave",'Conveyor List'!#REF!)) =FALSE,'Conveyor List'!#REF!+'Conveyor List'!#REF!/12,0))</f>
        <v>#REF!</v>
      </c>
      <c r="E323" s="42" t="e">
        <f>IF('Conveyor List'!#REF!="",0,'Conveyor List'!#REF!)</f>
        <v>#REF!</v>
      </c>
      <c r="F32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3" s="41">
        <f>IF(Rework!W324&gt;0,IF(Rework!W324&gt;1,2,1),0)</f>
        <v>0</v>
      </c>
      <c r="I323" s="43">
        <f>IF(Rework!X324="",IF(Rework!$E324=61.5,2400,1800),Rework!X324)</f>
        <v>1800</v>
      </c>
      <c r="J323" s="41">
        <v>30</v>
      </c>
      <c r="K323" s="44">
        <f>IF(ISERROR(FIND("Slider",'Conveyor List'!#REF!))=FALSE,0.3,IF(ISERROR(FIND("Roller",'Conveyor List'!#REF!))=FALSE,0.05,0.25))</f>
        <v>0.25</v>
      </c>
      <c r="L323" s="44">
        <v>1</v>
      </c>
      <c r="M323" s="44">
        <v>0.95</v>
      </c>
      <c r="N323" s="44">
        <v>0.85</v>
      </c>
      <c r="O323" s="44">
        <f>IF(ISERROR(FIND("M",'Conveyor List'!#REF!))=TRUE,0.95,1)</f>
        <v>0.95</v>
      </c>
      <c r="P323" s="44">
        <v>1</v>
      </c>
      <c r="Q323" s="39" t="e">
        <f t="shared" si="48"/>
        <v>#REF!</v>
      </c>
      <c r="R323" s="39" t="e">
        <f t="shared" si="49"/>
        <v>#REF!</v>
      </c>
      <c r="S323" s="39" t="e">
        <f t="shared" si="50"/>
        <v>#REF!</v>
      </c>
      <c r="T323" s="39" t="e">
        <f t="shared" si="51"/>
        <v>#REF!</v>
      </c>
      <c r="U323" s="39" t="e">
        <f t="shared" si="52"/>
        <v>#REF!</v>
      </c>
      <c r="V323" s="39">
        <f t="shared" si="53"/>
        <v>0</v>
      </c>
      <c r="W323" s="39" t="e">
        <f t="shared" si="54"/>
        <v>#REF!</v>
      </c>
      <c r="X323" s="39" t="e">
        <f t="shared" si="55"/>
        <v>#REF!</v>
      </c>
      <c r="Y323" s="39" t="e">
        <f t="shared" si="56"/>
        <v>#REF!</v>
      </c>
      <c r="Z323" s="50" t="e">
        <f t="shared" si="57"/>
        <v>#REF!</v>
      </c>
      <c r="AA323" s="32" t="e">
        <f t="shared" si="58"/>
        <v>#REF!</v>
      </c>
      <c r="AB323" s="45" t="e">
        <f t="shared" si="59"/>
        <v>#REF!</v>
      </c>
    </row>
    <row r="324" spans="1:28" ht="13.5" customHeight="1">
      <c r="A324" s="47" t="e">
        <f>'Conveyor List'!#REF!</f>
        <v>#REF!</v>
      </c>
      <c r="B32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4" s="41" t="e">
        <f>IF(AND('Conveyor List'!#REF!="",'Conveyor List'!#REF!=""),0,'Conveyor List'!#REF!+'Conveyor List'!#REF!/12)</f>
        <v>#REF!</v>
      </c>
      <c r="D324" s="41" t="e">
        <f>IF(AND('Conveyor List'!#REF!="",'Conveyor List'!#REF!=""),0,IF(ISERROR(FIND("Slave",'Conveyor List'!#REF!)) =FALSE,'Conveyor List'!#REF!+'Conveyor List'!#REF!/12,0))</f>
        <v>#REF!</v>
      </c>
      <c r="E324" s="42" t="e">
        <f>IF('Conveyor List'!#REF!="",0,'Conveyor List'!#REF!)</f>
        <v>#REF!</v>
      </c>
      <c r="F32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4" s="41">
        <f>IF(Rework!W325&gt;0,IF(Rework!W325&gt;1,2,1),0)</f>
        <v>0</v>
      </c>
      <c r="I324" s="43">
        <f>IF(Rework!X325="",IF(Rework!$E325=61.5,2400,1800),Rework!X325)</f>
        <v>1800</v>
      </c>
      <c r="J324" s="41">
        <v>30</v>
      </c>
      <c r="K324" s="44">
        <f>IF(ISERROR(FIND("Slider",'Conveyor List'!#REF!))=FALSE,0.3,IF(ISERROR(FIND("Roller",'Conveyor List'!#REF!))=FALSE,0.05,0.25))</f>
        <v>0.25</v>
      </c>
      <c r="L324" s="44">
        <v>1</v>
      </c>
      <c r="M324" s="44">
        <v>0.95</v>
      </c>
      <c r="N324" s="44">
        <v>0.85</v>
      </c>
      <c r="O324" s="44">
        <f>IF(ISERROR(FIND("M",'Conveyor List'!#REF!))=TRUE,0.95,1)</f>
        <v>0.95</v>
      </c>
      <c r="P324" s="44">
        <v>1</v>
      </c>
      <c r="Q324" s="39" t="e">
        <f t="shared" si="48"/>
        <v>#REF!</v>
      </c>
      <c r="R324" s="39" t="e">
        <f t="shared" si="49"/>
        <v>#REF!</v>
      </c>
      <c r="S324" s="39" t="e">
        <f t="shared" si="50"/>
        <v>#REF!</v>
      </c>
      <c r="T324" s="39" t="e">
        <f t="shared" si="51"/>
        <v>#REF!</v>
      </c>
      <c r="U324" s="39" t="e">
        <f t="shared" si="52"/>
        <v>#REF!</v>
      </c>
      <c r="V324" s="39">
        <f t="shared" si="53"/>
        <v>0</v>
      </c>
      <c r="W324" s="39" t="e">
        <f t="shared" si="54"/>
        <v>#REF!</v>
      </c>
      <c r="X324" s="39" t="e">
        <f t="shared" si="55"/>
        <v>#REF!</v>
      </c>
      <c r="Y324" s="39" t="e">
        <f t="shared" si="56"/>
        <v>#REF!</v>
      </c>
      <c r="Z324" s="50" t="e">
        <f t="shared" si="57"/>
        <v>#REF!</v>
      </c>
      <c r="AA324" s="32" t="e">
        <f t="shared" si="58"/>
        <v>#REF!</v>
      </c>
      <c r="AB324" s="45" t="e">
        <f t="shared" si="59"/>
        <v>#REF!</v>
      </c>
    </row>
    <row r="325" spans="1:28" ht="13.5" customHeight="1">
      <c r="A325" s="47" t="e">
        <f>'Conveyor List'!#REF!</f>
        <v>#REF!</v>
      </c>
      <c r="B32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5" s="41" t="e">
        <f>IF(AND('Conveyor List'!#REF!="",'Conveyor List'!#REF!=""),0,'Conveyor List'!#REF!+'Conveyor List'!#REF!/12)</f>
        <v>#REF!</v>
      </c>
      <c r="D325" s="41" t="e">
        <f>IF(AND('Conveyor List'!#REF!="",'Conveyor List'!#REF!=""),0,IF(ISERROR(FIND("Slave",'Conveyor List'!#REF!)) =FALSE,'Conveyor List'!#REF!+'Conveyor List'!#REF!/12,0))</f>
        <v>#REF!</v>
      </c>
      <c r="E325" s="42" t="e">
        <f>IF('Conveyor List'!#REF!="",0,'Conveyor List'!#REF!)</f>
        <v>#REF!</v>
      </c>
      <c r="F32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5" s="41">
        <f>IF(Rework!W326&gt;0,IF(Rework!W326&gt;1,2,1),0)</f>
        <v>0</v>
      </c>
      <c r="I325" s="43">
        <f>IF(Rework!X326="",IF(Rework!$E326=61.5,2400,1800),Rework!X326)</f>
        <v>1800</v>
      </c>
      <c r="J325" s="41">
        <v>30</v>
      </c>
      <c r="K325" s="44">
        <f>IF(ISERROR(FIND("Slider",'Conveyor List'!#REF!))=FALSE,0.3,IF(ISERROR(FIND("Roller",'Conveyor List'!#REF!))=FALSE,0.05,0.25))</f>
        <v>0.25</v>
      </c>
      <c r="L325" s="44">
        <v>1</v>
      </c>
      <c r="M325" s="44">
        <v>0.95</v>
      </c>
      <c r="N325" s="44">
        <v>0.85</v>
      </c>
      <c r="O325" s="44">
        <f>IF(ISERROR(FIND("M",'Conveyor List'!#REF!))=TRUE,0.95,1)</f>
        <v>0.95</v>
      </c>
      <c r="P325" s="44">
        <v>1</v>
      </c>
      <c r="Q325" s="39" t="e">
        <f t="shared" si="48"/>
        <v>#REF!</v>
      </c>
      <c r="R325" s="39" t="e">
        <f t="shared" si="49"/>
        <v>#REF!</v>
      </c>
      <c r="S325" s="39" t="e">
        <f t="shared" si="50"/>
        <v>#REF!</v>
      </c>
      <c r="T325" s="39" t="e">
        <f t="shared" si="51"/>
        <v>#REF!</v>
      </c>
      <c r="U325" s="39" t="e">
        <f t="shared" si="52"/>
        <v>#REF!</v>
      </c>
      <c r="V325" s="39">
        <f t="shared" si="53"/>
        <v>0</v>
      </c>
      <c r="W325" s="39" t="e">
        <f t="shared" si="54"/>
        <v>#REF!</v>
      </c>
      <c r="X325" s="39" t="e">
        <f t="shared" si="55"/>
        <v>#REF!</v>
      </c>
      <c r="Y325" s="39" t="e">
        <f t="shared" si="56"/>
        <v>#REF!</v>
      </c>
      <c r="Z325" s="50" t="e">
        <f t="shared" si="57"/>
        <v>#REF!</v>
      </c>
      <c r="AA325" s="32" t="e">
        <f t="shared" si="58"/>
        <v>#REF!</v>
      </c>
      <c r="AB325" s="45" t="e">
        <f t="shared" si="59"/>
        <v>#REF!</v>
      </c>
    </row>
    <row r="326" spans="1:28" ht="13.5" customHeight="1">
      <c r="A326" s="47" t="e">
        <f>'Conveyor List'!#REF!</f>
        <v>#REF!</v>
      </c>
      <c r="B32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6" s="41" t="e">
        <f>IF(AND('Conveyor List'!#REF!="",'Conveyor List'!#REF!=""),0,'Conveyor List'!#REF!+'Conveyor List'!#REF!/12)</f>
        <v>#REF!</v>
      </c>
      <c r="D326" s="41" t="e">
        <f>IF(AND('Conveyor List'!#REF!="",'Conveyor List'!#REF!=""),0,IF(ISERROR(FIND("Slave",'Conveyor List'!#REF!)) =FALSE,'Conveyor List'!#REF!+'Conveyor List'!#REF!/12,0))</f>
        <v>#REF!</v>
      </c>
      <c r="E326" s="42" t="e">
        <f>IF('Conveyor List'!#REF!="",0,'Conveyor List'!#REF!)</f>
        <v>#REF!</v>
      </c>
      <c r="F32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6" s="41">
        <f>IF(Rework!W327&gt;0,IF(Rework!W327&gt;1,2,1),0)</f>
        <v>0</v>
      </c>
      <c r="I326" s="43">
        <f>IF(Rework!X327="",IF(Rework!$E327=61.5,2400,1800),Rework!X327)</f>
        <v>1800</v>
      </c>
      <c r="J326" s="41">
        <v>30</v>
      </c>
      <c r="K326" s="44">
        <f>IF(ISERROR(FIND("Slider",'Conveyor List'!#REF!))=FALSE,0.3,IF(ISERROR(FIND("Roller",'Conveyor List'!#REF!))=FALSE,0.05,0.25))</f>
        <v>0.25</v>
      </c>
      <c r="L326" s="44">
        <v>1</v>
      </c>
      <c r="M326" s="44">
        <v>0.95</v>
      </c>
      <c r="N326" s="44">
        <v>0.85</v>
      </c>
      <c r="O326" s="44">
        <f>IF(ISERROR(FIND("M",'Conveyor List'!#REF!))=TRUE,0.95,1)</f>
        <v>0.95</v>
      </c>
      <c r="P326" s="44">
        <v>1</v>
      </c>
      <c r="Q326" s="39" t="e">
        <f t="shared" ref="Q326:Q389" si="60">IF(B326=0,0,(I326*J326)/(60*B326))</f>
        <v>#REF!</v>
      </c>
      <c r="R326" s="39" t="e">
        <f t="shared" ref="R326:R389" si="61">IF(E326=0,0,(2*L326*((E326-1)/12)))</f>
        <v>#REF!</v>
      </c>
      <c r="S326" s="39" t="e">
        <f t="shared" ref="S326:S389" si="62">IF(B326=0,0,(1.25*B326*K326*C326*(Q326+R326))/(33000*M326*N326*O326))</f>
        <v>#REF!</v>
      </c>
      <c r="T326" s="39" t="e">
        <f t="shared" ref="T326:T389" si="63">IF(AND(G326=0,F326=0),0,(1.25*I326*J326*((G326-F326)/12))/(60*33000*M326*N326*O326))</f>
        <v>#REF!</v>
      </c>
      <c r="U326" s="39" t="e">
        <f t="shared" ref="U326:U389" si="64">IF(E326=0,0,(1.25*B326*0.05*(Q326+(((E326/12)-1)*L326))*C326)/(60*33000*M326*N326*O326))</f>
        <v>#REF!</v>
      </c>
      <c r="V326" s="39">
        <f t="shared" ref="V326:V389" si="65">IF(H326=0,0,(1.25*B326*K326*(H326*((12*(E326-1))+200)))/(33000*M326*N326*O326))</f>
        <v>0</v>
      </c>
      <c r="W326" s="39" t="e">
        <f t="shared" ref="W326:W389" si="66">IF(D326=0,0,(1.25*B326*K326*D326*(Q326+R326))/(33000*M326*N326*O326*O326)+5*(0.01*(500+1.25*((Q326+R326)*K326*D326)))*B326/(33000*M326*N326*O326*O326))</f>
        <v>#REF!</v>
      </c>
      <c r="X326" s="39" t="e">
        <f t="shared" ref="X326:X389" si="67">IF(B326=0,0,ROUNDUP(((AA326/B326)*33000*N326),0))</f>
        <v>#REF!</v>
      </c>
      <c r="Y326" s="39" t="e">
        <f t="shared" ref="Y326:Y389" si="68">IF(C326="",0,ROUNDUP((((K326*(C326+D326)*(Q326+R326))+(J326+((G326-F326)/12)))/0.85),0))</f>
        <v>#REF!</v>
      </c>
      <c r="Z326" s="50" t="e">
        <f t="shared" ref="Z326:Z389" si="69">S326+T326+U326+V326+W326</f>
        <v>#REF!</v>
      </c>
      <c r="AA326" s="32" t="e">
        <f t="shared" ref="AA326:AA389" si="70">VLOOKUP(Z326,$AD$3:$AF$13,3,TRUE)</f>
        <v>#REF!</v>
      </c>
      <c r="AB326" s="45" t="e">
        <f t="shared" ref="AB326:AB389" si="71">VLOOKUP(X326,$AH$3:$AJ$5,3,TRUE)</f>
        <v>#REF!</v>
      </c>
    </row>
    <row r="327" spans="1:28" ht="13.5" customHeight="1">
      <c r="A327" s="47" t="e">
        <f>'Conveyor List'!#REF!</f>
        <v>#REF!</v>
      </c>
      <c r="B32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7" s="41" t="e">
        <f>IF(AND('Conveyor List'!#REF!="",'Conveyor List'!#REF!=""),0,'Conveyor List'!#REF!+'Conveyor List'!#REF!/12)</f>
        <v>#REF!</v>
      </c>
      <c r="D327" s="41" t="e">
        <f>IF(AND('Conveyor List'!#REF!="",'Conveyor List'!#REF!=""),0,IF(ISERROR(FIND("Slave",'Conveyor List'!#REF!)) =FALSE,'Conveyor List'!#REF!+'Conveyor List'!#REF!/12,0))</f>
        <v>#REF!</v>
      </c>
      <c r="E327" s="42" t="e">
        <f>IF('Conveyor List'!#REF!="",0,'Conveyor List'!#REF!)</f>
        <v>#REF!</v>
      </c>
      <c r="F32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7" s="41">
        <f>IF(Rework!W328&gt;0,IF(Rework!W328&gt;1,2,1),0)</f>
        <v>0</v>
      </c>
      <c r="I327" s="43">
        <f>IF(Rework!X328="",IF(Rework!$E328=61.5,2400,1800),Rework!X328)</f>
        <v>1800</v>
      </c>
      <c r="J327" s="41">
        <v>30</v>
      </c>
      <c r="K327" s="44">
        <f>IF(ISERROR(FIND("Slider",'Conveyor List'!#REF!))=FALSE,0.3,IF(ISERROR(FIND("Roller",'Conveyor List'!#REF!))=FALSE,0.05,0.25))</f>
        <v>0.25</v>
      </c>
      <c r="L327" s="44">
        <v>1</v>
      </c>
      <c r="M327" s="44">
        <v>0.95</v>
      </c>
      <c r="N327" s="44">
        <v>0.85</v>
      </c>
      <c r="O327" s="44">
        <f>IF(ISERROR(FIND("M",'Conveyor List'!#REF!))=TRUE,0.95,1)</f>
        <v>0.95</v>
      </c>
      <c r="P327" s="44">
        <v>1</v>
      </c>
      <c r="Q327" s="39" t="e">
        <f t="shared" si="60"/>
        <v>#REF!</v>
      </c>
      <c r="R327" s="39" t="e">
        <f t="shared" si="61"/>
        <v>#REF!</v>
      </c>
      <c r="S327" s="39" t="e">
        <f t="shared" si="62"/>
        <v>#REF!</v>
      </c>
      <c r="T327" s="39" t="e">
        <f t="shared" si="63"/>
        <v>#REF!</v>
      </c>
      <c r="U327" s="39" t="e">
        <f t="shared" si="64"/>
        <v>#REF!</v>
      </c>
      <c r="V327" s="39">
        <f t="shared" si="65"/>
        <v>0</v>
      </c>
      <c r="W327" s="39" t="e">
        <f t="shared" si="66"/>
        <v>#REF!</v>
      </c>
      <c r="X327" s="39" t="e">
        <f t="shared" si="67"/>
        <v>#REF!</v>
      </c>
      <c r="Y327" s="39" t="e">
        <f t="shared" si="68"/>
        <v>#REF!</v>
      </c>
      <c r="Z327" s="50" t="e">
        <f t="shared" si="69"/>
        <v>#REF!</v>
      </c>
      <c r="AA327" s="32" t="e">
        <f t="shared" si="70"/>
        <v>#REF!</v>
      </c>
      <c r="AB327" s="45" t="e">
        <f t="shared" si="71"/>
        <v>#REF!</v>
      </c>
    </row>
    <row r="328" spans="1:28" ht="13.5" customHeight="1">
      <c r="A328" s="47" t="e">
        <f>'Conveyor List'!#REF!</f>
        <v>#REF!</v>
      </c>
      <c r="B32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8" s="41" t="e">
        <f>IF(AND('Conveyor List'!#REF!="",'Conveyor List'!#REF!=""),0,'Conveyor List'!#REF!+'Conveyor List'!#REF!/12)</f>
        <v>#REF!</v>
      </c>
      <c r="D328" s="41" t="e">
        <f>IF(AND('Conveyor List'!#REF!="",'Conveyor List'!#REF!=""),0,IF(ISERROR(FIND("Slave",'Conveyor List'!#REF!)) =FALSE,'Conveyor List'!#REF!+'Conveyor List'!#REF!/12,0))</f>
        <v>#REF!</v>
      </c>
      <c r="E328" s="42" t="e">
        <f>IF('Conveyor List'!#REF!="",0,'Conveyor List'!#REF!)</f>
        <v>#REF!</v>
      </c>
      <c r="F32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8" s="41">
        <f>IF(Rework!W329&gt;0,IF(Rework!W329&gt;1,2,1),0)</f>
        <v>0</v>
      </c>
      <c r="I328" s="43">
        <f>IF(Rework!X329="",IF(Rework!$E329=61.5,2400,1800),Rework!X329)</f>
        <v>1800</v>
      </c>
      <c r="J328" s="41">
        <v>30</v>
      </c>
      <c r="K328" s="44">
        <f>IF(ISERROR(FIND("Slider",'Conveyor List'!#REF!))=FALSE,0.3,IF(ISERROR(FIND("Roller",'Conveyor List'!#REF!))=FALSE,0.05,0.25))</f>
        <v>0.25</v>
      </c>
      <c r="L328" s="44">
        <v>1</v>
      </c>
      <c r="M328" s="44">
        <v>0.95</v>
      </c>
      <c r="N328" s="44">
        <v>0.85</v>
      </c>
      <c r="O328" s="44">
        <f>IF(ISERROR(FIND("M",'Conveyor List'!#REF!))=TRUE,0.95,1)</f>
        <v>0.95</v>
      </c>
      <c r="P328" s="44">
        <v>1</v>
      </c>
      <c r="Q328" s="39" t="e">
        <f t="shared" si="60"/>
        <v>#REF!</v>
      </c>
      <c r="R328" s="39" t="e">
        <f t="shared" si="61"/>
        <v>#REF!</v>
      </c>
      <c r="S328" s="39" t="e">
        <f t="shared" si="62"/>
        <v>#REF!</v>
      </c>
      <c r="T328" s="39" t="e">
        <f t="shared" si="63"/>
        <v>#REF!</v>
      </c>
      <c r="U328" s="39" t="e">
        <f t="shared" si="64"/>
        <v>#REF!</v>
      </c>
      <c r="V328" s="39">
        <f t="shared" si="65"/>
        <v>0</v>
      </c>
      <c r="W328" s="39" t="e">
        <f t="shared" si="66"/>
        <v>#REF!</v>
      </c>
      <c r="X328" s="39" t="e">
        <f t="shared" si="67"/>
        <v>#REF!</v>
      </c>
      <c r="Y328" s="39" t="e">
        <f t="shared" si="68"/>
        <v>#REF!</v>
      </c>
      <c r="Z328" s="50" t="e">
        <f t="shared" si="69"/>
        <v>#REF!</v>
      </c>
      <c r="AA328" s="32" t="e">
        <f t="shared" si="70"/>
        <v>#REF!</v>
      </c>
      <c r="AB328" s="45" t="e">
        <f t="shared" si="71"/>
        <v>#REF!</v>
      </c>
    </row>
    <row r="329" spans="1:28" ht="13.5" customHeight="1">
      <c r="A329" s="47" t="e">
        <f>'Conveyor List'!#REF!</f>
        <v>#REF!</v>
      </c>
      <c r="B32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9" s="41" t="e">
        <f>IF(AND('Conveyor List'!#REF!="",'Conveyor List'!#REF!=""),0,'Conveyor List'!#REF!+'Conveyor List'!#REF!/12)</f>
        <v>#REF!</v>
      </c>
      <c r="D329" s="41" t="e">
        <f>IF(AND('Conveyor List'!#REF!="",'Conveyor List'!#REF!=""),0,IF(ISERROR(FIND("Slave",'Conveyor List'!#REF!)) =FALSE,'Conveyor List'!#REF!+'Conveyor List'!#REF!/12,0))</f>
        <v>#REF!</v>
      </c>
      <c r="E329" s="42" t="e">
        <f>IF('Conveyor List'!#REF!="",0,'Conveyor List'!#REF!)</f>
        <v>#REF!</v>
      </c>
      <c r="F32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9" s="41">
        <f>IF(Rework!W330&gt;0,IF(Rework!W330&gt;1,2,1),0)</f>
        <v>0</v>
      </c>
      <c r="I329" s="43">
        <f>IF(Rework!X330="",IF(Rework!$E330=61.5,2400,1800),Rework!X330)</f>
        <v>1800</v>
      </c>
      <c r="J329" s="41">
        <v>30</v>
      </c>
      <c r="K329" s="44">
        <f>IF(ISERROR(FIND("Slider",'Conveyor List'!#REF!))=FALSE,0.3,IF(ISERROR(FIND("Roller",'Conveyor List'!#REF!))=FALSE,0.05,0.25))</f>
        <v>0.25</v>
      </c>
      <c r="L329" s="44">
        <v>1</v>
      </c>
      <c r="M329" s="44">
        <v>0.95</v>
      </c>
      <c r="N329" s="44">
        <v>0.85</v>
      </c>
      <c r="O329" s="44">
        <f>IF(ISERROR(FIND("M",'Conveyor List'!#REF!))=TRUE,0.95,1)</f>
        <v>0.95</v>
      </c>
      <c r="P329" s="44">
        <v>1</v>
      </c>
      <c r="Q329" s="39" t="e">
        <f t="shared" si="60"/>
        <v>#REF!</v>
      </c>
      <c r="R329" s="39" t="e">
        <f t="shared" si="61"/>
        <v>#REF!</v>
      </c>
      <c r="S329" s="39" t="e">
        <f t="shared" si="62"/>
        <v>#REF!</v>
      </c>
      <c r="T329" s="39" t="e">
        <f t="shared" si="63"/>
        <v>#REF!</v>
      </c>
      <c r="U329" s="39" t="e">
        <f t="shared" si="64"/>
        <v>#REF!</v>
      </c>
      <c r="V329" s="39">
        <f t="shared" si="65"/>
        <v>0</v>
      </c>
      <c r="W329" s="39" t="e">
        <f t="shared" si="66"/>
        <v>#REF!</v>
      </c>
      <c r="X329" s="39" t="e">
        <f t="shared" si="67"/>
        <v>#REF!</v>
      </c>
      <c r="Y329" s="39" t="e">
        <f t="shared" si="68"/>
        <v>#REF!</v>
      </c>
      <c r="Z329" s="50" t="e">
        <f t="shared" si="69"/>
        <v>#REF!</v>
      </c>
      <c r="AA329" s="32" t="e">
        <f t="shared" si="70"/>
        <v>#REF!</v>
      </c>
      <c r="AB329" s="45" t="e">
        <f t="shared" si="71"/>
        <v>#REF!</v>
      </c>
    </row>
    <row r="330" spans="1:28" ht="13.5" customHeight="1">
      <c r="A330" s="47" t="e">
        <f>'Conveyor List'!#REF!</f>
        <v>#REF!</v>
      </c>
      <c r="B33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0" s="41" t="e">
        <f>IF(AND('Conveyor List'!#REF!="",'Conveyor List'!#REF!=""),0,'Conveyor List'!#REF!+'Conveyor List'!#REF!/12)</f>
        <v>#REF!</v>
      </c>
      <c r="D330" s="41" t="e">
        <f>IF(AND('Conveyor List'!#REF!="",'Conveyor List'!#REF!=""),0,IF(ISERROR(FIND("Slave",'Conveyor List'!#REF!)) =FALSE,'Conveyor List'!#REF!+'Conveyor List'!#REF!/12,0))</f>
        <v>#REF!</v>
      </c>
      <c r="E330" s="42" t="e">
        <f>IF('Conveyor List'!#REF!="",0,'Conveyor List'!#REF!)</f>
        <v>#REF!</v>
      </c>
      <c r="F33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0" s="41">
        <f>IF(Rework!W331&gt;0,IF(Rework!W331&gt;1,2,1),0)</f>
        <v>0</v>
      </c>
      <c r="I330" s="43">
        <f>IF(Rework!X331="",IF(Rework!$E331=61.5,2400,1800),Rework!X331)</f>
        <v>1800</v>
      </c>
      <c r="J330" s="41">
        <v>30</v>
      </c>
      <c r="K330" s="44">
        <f>IF(ISERROR(FIND("Slider",'Conveyor List'!#REF!))=FALSE,0.3,IF(ISERROR(FIND("Roller",'Conveyor List'!#REF!))=FALSE,0.05,0.25))</f>
        <v>0.25</v>
      </c>
      <c r="L330" s="44">
        <v>1</v>
      </c>
      <c r="M330" s="44">
        <v>0.95</v>
      </c>
      <c r="N330" s="44">
        <v>0.85</v>
      </c>
      <c r="O330" s="44">
        <f>IF(ISERROR(FIND("M",'Conveyor List'!#REF!))=TRUE,0.95,1)</f>
        <v>0.95</v>
      </c>
      <c r="P330" s="44">
        <v>1</v>
      </c>
      <c r="Q330" s="39" t="e">
        <f t="shared" si="60"/>
        <v>#REF!</v>
      </c>
      <c r="R330" s="39" t="e">
        <f t="shared" si="61"/>
        <v>#REF!</v>
      </c>
      <c r="S330" s="39" t="e">
        <f t="shared" si="62"/>
        <v>#REF!</v>
      </c>
      <c r="T330" s="39" t="e">
        <f t="shared" si="63"/>
        <v>#REF!</v>
      </c>
      <c r="U330" s="39" t="e">
        <f t="shared" si="64"/>
        <v>#REF!</v>
      </c>
      <c r="V330" s="39">
        <f t="shared" si="65"/>
        <v>0</v>
      </c>
      <c r="W330" s="39" t="e">
        <f t="shared" si="66"/>
        <v>#REF!</v>
      </c>
      <c r="X330" s="39" t="e">
        <f t="shared" si="67"/>
        <v>#REF!</v>
      </c>
      <c r="Y330" s="39" t="e">
        <f t="shared" si="68"/>
        <v>#REF!</v>
      </c>
      <c r="Z330" s="50" t="e">
        <f t="shared" si="69"/>
        <v>#REF!</v>
      </c>
      <c r="AA330" s="32" t="e">
        <f t="shared" si="70"/>
        <v>#REF!</v>
      </c>
      <c r="AB330" s="45" t="e">
        <f t="shared" si="71"/>
        <v>#REF!</v>
      </c>
    </row>
    <row r="331" spans="1:28" ht="13.5" customHeight="1">
      <c r="A331" s="47" t="e">
        <f>'Conveyor List'!#REF!</f>
        <v>#REF!</v>
      </c>
      <c r="B33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1" s="41" t="e">
        <f>IF(AND('Conveyor List'!#REF!="",'Conveyor List'!#REF!=""),0,'Conveyor List'!#REF!+'Conveyor List'!#REF!/12)</f>
        <v>#REF!</v>
      </c>
      <c r="D331" s="41" t="e">
        <f>IF(AND('Conveyor List'!#REF!="",'Conveyor List'!#REF!=""),0,IF(ISERROR(FIND("Slave",'Conveyor List'!#REF!)) =FALSE,'Conveyor List'!#REF!+'Conveyor List'!#REF!/12,0))</f>
        <v>#REF!</v>
      </c>
      <c r="E331" s="42" t="e">
        <f>IF('Conveyor List'!#REF!="",0,'Conveyor List'!#REF!)</f>
        <v>#REF!</v>
      </c>
      <c r="F33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1" s="41">
        <f>IF(Rework!W332&gt;0,IF(Rework!W332&gt;1,2,1),0)</f>
        <v>0</v>
      </c>
      <c r="I331" s="43">
        <f>IF(Rework!X332="",IF(Rework!$E332=61.5,2400,1800),Rework!X332)</f>
        <v>1800</v>
      </c>
      <c r="J331" s="41">
        <v>30</v>
      </c>
      <c r="K331" s="44">
        <f>IF(ISERROR(FIND("Slider",'Conveyor List'!#REF!))=FALSE,0.3,IF(ISERROR(FIND("Roller",'Conveyor List'!#REF!))=FALSE,0.05,0.25))</f>
        <v>0.25</v>
      </c>
      <c r="L331" s="44">
        <v>1</v>
      </c>
      <c r="M331" s="44">
        <v>0.95</v>
      </c>
      <c r="N331" s="44">
        <v>0.85</v>
      </c>
      <c r="O331" s="44">
        <f>IF(ISERROR(FIND("M",'Conveyor List'!#REF!))=TRUE,0.95,1)</f>
        <v>0.95</v>
      </c>
      <c r="P331" s="44">
        <v>1</v>
      </c>
      <c r="Q331" s="39" t="e">
        <f t="shared" si="60"/>
        <v>#REF!</v>
      </c>
      <c r="R331" s="39" t="e">
        <f t="shared" si="61"/>
        <v>#REF!</v>
      </c>
      <c r="S331" s="39" t="e">
        <f t="shared" si="62"/>
        <v>#REF!</v>
      </c>
      <c r="T331" s="39" t="e">
        <f t="shared" si="63"/>
        <v>#REF!</v>
      </c>
      <c r="U331" s="39" t="e">
        <f t="shared" si="64"/>
        <v>#REF!</v>
      </c>
      <c r="V331" s="39">
        <f t="shared" si="65"/>
        <v>0</v>
      </c>
      <c r="W331" s="39" t="e">
        <f t="shared" si="66"/>
        <v>#REF!</v>
      </c>
      <c r="X331" s="39" t="e">
        <f t="shared" si="67"/>
        <v>#REF!</v>
      </c>
      <c r="Y331" s="39" t="e">
        <f t="shared" si="68"/>
        <v>#REF!</v>
      </c>
      <c r="Z331" s="50" t="e">
        <f t="shared" si="69"/>
        <v>#REF!</v>
      </c>
      <c r="AA331" s="32" t="e">
        <f t="shared" si="70"/>
        <v>#REF!</v>
      </c>
      <c r="AB331" s="45" t="e">
        <f t="shared" si="71"/>
        <v>#REF!</v>
      </c>
    </row>
    <row r="332" spans="1:28" ht="13.5" customHeight="1">
      <c r="A332" s="47" t="e">
        <f>'Conveyor List'!#REF!</f>
        <v>#REF!</v>
      </c>
      <c r="B33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2" s="41" t="e">
        <f>IF(AND('Conveyor List'!#REF!="",'Conveyor List'!#REF!=""),0,'Conveyor List'!#REF!+'Conveyor List'!#REF!/12)</f>
        <v>#REF!</v>
      </c>
      <c r="D332" s="41" t="e">
        <f>IF(AND('Conveyor List'!#REF!="",'Conveyor List'!#REF!=""),0,IF(ISERROR(FIND("Slave",'Conveyor List'!#REF!)) =FALSE,'Conveyor List'!#REF!+'Conveyor List'!#REF!/12,0))</f>
        <v>#REF!</v>
      </c>
      <c r="E332" s="42" t="e">
        <f>IF('Conveyor List'!#REF!="",0,'Conveyor List'!#REF!)</f>
        <v>#REF!</v>
      </c>
      <c r="F33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2" s="41">
        <f>IF(Rework!W333&gt;0,IF(Rework!W333&gt;1,2,1),0)</f>
        <v>0</v>
      </c>
      <c r="I332" s="43">
        <f>IF(Rework!X333="",IF(Rework!$E333=61.5,2400,1800),Rework!X333)</f>
        <v>1800</v>
      </c>
      <c r="J332" s="41">
        <v>30</v>
      </c>
      <c r="K332" s="44">
        <f>IF(ISERROR(FIND("Slider",'Conveyor List'!#REF!))=FALSE,0.3,IF(ISERROR(FIND("Roller",'Conveyor List'!#REF!))=FALSE,0.05,0.25))</f>
        <v>0.25</v>
      </c>
      <c r="L332" s="44">
        <v>1</v>
      </c>
      <c r="M332" s="44">
        <v>0.95</v>
      </c>
      <c r="N332" s="44">
        <v>0.85</v>
      </c>
      <c r="O332" s="44">
        <f>IF(ISERROR(FIND("M",'Conveyor List'!#REF!))=TRUE,0.95,1)</f>
        <v>0.95</v>
      </c>
      <c r="P332" s="44">
        <v>1</v>
      </c>
      <c r="Q332" s="39" t="e">
        <f t="shared" si="60"/>
        <v>#REF!</v>
      </c>
      <c r="R332" s="39" t="e">
        <f t="shared" si="61"/>
        <v>#REF!</v>
      </c>
      <c r="S332" s="39" t="e">
        <f t="shared" si="62"/>
        <v>#REF!</v>
      </c>
      <c r="T332" s="39" t="e">
        <f t="shared" si="63"/>
        <v>#REF!</v>
      </c>
      <c r="U332" s="39" t="e">
        <f t="shared" si="64"/>
        <v>#REF!</v>
      </c>
      <c r="V332" s="39">
        <f t="shared" si="65"/>
        <v>0</v>
      </c>
      <c r="W332" s="39" t="e">
        <f t="shared" si="66"/>
        <v>#REF!</v>
      </c>
      <c r="X332" s="39" t="e">
        <f t="shared" si="67"/>
        <v>#REF!</v>
      </c>
      <c r="Y332" s="39" t="e">
        <f t="shared" si="68"/>
        <v>#REF!</v>
      </c>
      <c r="Z332" s="50" t="e">
        <f t="shared" si="69"/>
        <v>#REF!</v>
      </c>
      <c r="AA332" s="32" t="e">
        <f t="shared" si="70"/>
        <v>#REF!</v>
      </c>
      <c r="AB332" s="45" t="e">
        <f t="shared" si="71"/>
        <v>#REF!</v>
      </c>
    </row>
    <row r="333" spans="1:28" ht="13.5" customHeight="1">
      <c r="A333" s="47" t="e">
        <f>'Conveyor List'!#REF!</f>
        <v>#REF!</v>
      </c>
      <c r="B33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3" s="41" t="e">
        <f>IF(AND('Conveyor List'!#REF!="",'Conveyor List'!#REF!=""),0,'Conveyor List'!#REF!+'Conveyor List'!#REF!/12)</f>
        <v>#REF!</v>
      </c>
      <c r="D333" s="41" t="e">
        <f>IF(AND('Conveyor List'!#REF!="",'Conveyor List'!#REF!=""),0,IF(ISERROR(FIND("Slave",'Conveyor List'!#REF!)) =FALSE,'Conveyor List'!#REF!+'Conveyor List'!#REF!/12,0))</f>
        <v>#REF!</v>
      </c>
      <c r="E333" s="42" t="e">
        <f>IF('Conveyor List'!#REF!="",0,'Conveyor List'!#REF!)</f>
        <v>#REF!</v>
      </c>
      <c r="F33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3" s="41">
        <f>IF(Rework!W334&gt;0,IF(Rework!W334&gt;1,2,1),0)</f>
        <v>0</v>
      </c>
      <c r="I333" s="43">
        <f>IF(Rework!X334="",IF(Rework!$E334=61.5,2400,1800),Rework!X334)</f>
        <v>1800</v>
      </c>
      <c r="J333" s="41">
        <v>30</v>
      </c>
      <c r="K333" s="44">
        <f>IF(ISERROR(FIND("Slider",'Conveyor List'!#REF!))=FALSE,0.3,IF(ISERROR(FIND("Roller",'Conveyor List'!#REF!))=FALSE,0.05,0.25))</f>
        <v>0.25</v>
      </c>
      <c r="L333" s="44">
        <v>1</v>
      </c>
      <c r="M333" s="44">
        <v>0.95</v>
      </c>
      <c r="N333" s="44">
        <v>0.85</v>
      </c>
      <c r="O333" s="44">
        <f>IF(ISERROR(FIND("M",'Conveyor List'!#REF!))=TRUE,0.95,1)</f>
        <v>0.95</v>
      </c>
      <c r="P333" s="44">
        <v>1</v>
      </c>
      <c r="Q333" s="39" t="e">
        <f t="shared" si="60"/>
        <v>#REF!</v>
      </c>
      <c r="R333" s="39" t="e">
        <f t="shared" si="61"/>
        <v>#REF!</v>
      </c>
      <c r="S333" s="39" t="e">
        <f t="shared" si="62"/>
        <v>#REF!</v>
      </c>
      <c r="T333" s="39" t="e">
        <f t="shared" si="63"/>
        <v>#REF!</v>
      </c>
      <c r="U333" s="39" t="e">
        <f t="shared" si="64"/>
        <v>#REF!</v>
      </c>
      <c r="V333" s="39">
        <f t="shared" si="65"/>
        <v>0</v>
      </c>
      <c r="W333" s="39" t="e">
        <f t="shared" si="66"/>
        <v>#REF!</v>
      </c>
      <c r="X333" s="39" t="e">
        <f t="shared" si="67"/>
        <v>#REF!</v>
      </c>
      <c r="Y333" s="39" t="e">
        <f t="shared" si="68"/>
        <v>#REF!</v>
      </c>
      <c r="Z333" s="50" t="e">
        <f t="shared" si="69"/>
        <v>#REF!</v>
      </c>
      <c r="AA333" s="32" t="e">
        <f t="shared" si="70"/>
        <v>#REF!</v>
      </c>
      <c r="AB333" s="45" t="e">
        <f t="shared" si="71"/>
        <v>#REF!</v>
      </c>
    </row>
    <row r="334" spans="1:28" ht="13.5" customHeight="1">
      <c r="A334" s="47" t="e">
        <f>'Conveyor List'!#REF!</f>
        <v>#REF!</v>
      </c>
      <c r="B33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4" s="41" t="e">
        <f>IF(AND('Conveyor List'!#REF!="",'Conveyor List'!#REF!=""),0,'Conveyor List'!#REF!+'Conveyor List'!#REF!/12)</f>
        <v>#REF!</v>
      </c>
      <c r="D334" s="41" t="e">
        <f>IF(AND('Conveyor List'!#REF!="",'Conveyor List'!#REF!=""),0,IF(ISERROR(FIND("Slave",'Conveyor List'!#REF!)) =FALSE,'Conveyor List'!#REF!+'Conveyor List'!#REF!/12,0))</f>
        <v>#REF!</v>
      </c>
      <c r="E334" s="42" t="e">
        <f>IF('Conveyor List'!#REF!="",0,'Conveyor List'!#REF!)</f>
        <v>#REF!</v>
      </c>
      <c r="F33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4" s="41">
        <f>IF(Rework!W335&gt;0,IF(Rework!W335&gt;1,2,1),0)</f>
        <v>0</v>
      </c>
      <c r="I334" s="43">
        <f>IF(Rework!X335="",IF(Rework!$E335=61.5,2400,1800),Rework!X335)</f>
        <v>1800</v>
      </c>
      <c r="J334" s="41">
        <v>30</v>
      </c>
      <c r="K334" s="44">
        <f>IF(ISERROR(FIND("Slider",'Conveyor List'!#REF!))=FALSE,0.3,IF(ISERROR(FIND("Roller",'Conveyor List'!#REF!))=FALSE,0.05,0.25))</f>
        <v>0.25</v>
      </c>
      <c r="L334" s="44">
        <v>1</v>
      </c>
      <c r="M334" s="44">
        <v>0.95</v>
      </c>
      <c r="N334" s="44">
        <v>0.85</v>
      </c>
      <c r="O334" s="44">
        <f>IF(ISERROR(FIND("M",'Conveyor List'!#REF!))=TRUE,0.95,1)</f>
        <v>0.95</v>
      </c>
      <c r="P334" s="44">
        <v>1</v>
      </c>
      <c r="Q334" s="39" t="e">
        <f t="shared" si="60"/>
        <v>#REF!</v>
      </c>
      <c r="R334" s="39" t="e">
        <f t="shared" si="61"/>
        <v>#REF!</v>
      </c>
      <c r="S334" s="39" t="e">
        <f t="shared" si="62"/>
        <v>#REF!</v>
      </c>
      <c r="T334" s="39" t="e">
        <f t="shared" si="63"/>
        <v>#REF!</v>
      </c>
      <c r="U334" s="39" t="e">
        <f t="shared" si="64"/>
        <v>#REF!</v>
      </c>
      <c r="V334" s="39">
        <f t="shared" si="65"/>
        <v>0</v>
      </c>
      <c r="W334" s="39" t="e">
        <f t="shared" si="66"/>
        <v>#REF!</v>
      </c>
      <c r="X334" s="39" t="e">
        <f t="shared" si="67"/>
        <v>#REF!</v>
      </c>
      <c r="Y334" s="39" t="e">
        <f t="shared" si="68"/>
        <v>#REF!</v>
      </c>
      <c r="Z334" s="50" t="e">
        <f t="shared" si="69"/>
        <v>#REF!</v>
      </c>
      <c r="AA334" s="32" t="e">
        <f t="shared" si="70"/>
        <v>#REF!</v>
      </c>
      <c r="AB334" s="45" t="e">
        <f t="shared" si="71"/>
        <v>#REF!</v>
      </c>
    </row>
    <row r="335" spans="1:28" ht="13.5" customHeight="1">
      <c r="A335" s="47" t="e">
        <f>'Conveyor List'!#REF!</f>
        <v>#REF!</v>
      </c>
      <c r="B33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5" s="41" t="e">
        <f>IF(AND('Conveyor List'!#REF!="",'Conveyor List'!#REF!=""),0,'Conveyor List'!#REF!+'Conveyor List'!#REF!/12)</f>
        <v>#REF!</v>
      </c>
      <c r="D335" s="41" t="e">
        <f>IF(AND('Conveyor List'!#REF!="",'Conveyor List'!#REF!=""),0,IF(ISERROR(FIND("Slave",'Conveyor List'!#REF!)) =FALSE,'Conveyor List'!#REF!+'Conveyor List'!#REF!/12,0))</f>
        <v>#REF!</v>
      </c>
      <c r="E335" s="42" t="e">
        <f>IF('Conveyor List'!#REF!="",0,'Conveyor List'!#REF!)</f>
        <v>#REF!</v>
      </c>
      <c r="F33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5" s="41">
        <f>IF(Rework!W336&gt;0,IF(Rework!W336&gt;1,2,1),0)</f>
        <v>0</v>
      </c>
      <c r="I335" s="43">
        <f>IF(Rework!X336="",IF(Rework!$E336=61.5,2400,1800),Rework!X336)</f>
        <v>1800</v>
      </c>
      <c r="J335" s="41">
        <v>30</v>
      </c>
      <c r="K335" s="44">
        <f>IF(ISERROR(FIND("Slider",'Conveyor List'!#REF!))=FALSE,0.3,IF(ISERROR(FIND("Roller",'Conveyor List'!#REF!))=FALSE,0.05,0.25))</f>
        <v>0.25</v>
      </c>
      <c r="L335" s="44">
        <v>1</v>
      </c>
      <c r="M335" s="44">
        <v>0.95</v>
      </c>
      <c r="N335" s="44">
        <v>0.85</v>
      </c>
      <c r="O335" s="44">
        <f>IF(ISERROR(FIND("M",'Conveyor List'!#REF!))=TRUE,0.95,1)</f>
        <v>0.95</v>
      </c>
      <c r="P335" s="44">
        <v>1</v>
      </c>
      <c r="Q335" s="39" t="e">
        <f t="shared" si="60"/>
        <v>#REF!</v>
      </c>
      <c r="R335" s="39" t="e">
        <f t="shared" si="61"/>
        <v>#REF!</v>
      </c>
      <c r="S335" s="39" t="e">
        <f t="shared" si="62"/>
        <v>#REF!</v>
      </c>
      <c r="T335" s="39" t="e">
        <f t="shared" si="63"/>
        <v>#REF!</v>
      </c>
      <c r="U335" s="39" t="e">
        <f t="shared" si="64"/>
        <v>#REF!</v>
      </c>
      <c r="V335" s="39">
        <f t="shared" si="65"/>
        <v>0</v>
      </c>
      <c r="W335" s="39" t="e">
        <f t="shared" si="66"/>
        <v>#REF!</v>
      </c>
      <c r="X335" s="39" t="e">
        <f t="shared" si="67"/>
        <v>#REF!</v>
      </c>
      <c r="Y335" s="39" t="e">
        <f t="shared" si="68"/>
        <v>#REF!</v>
      </c>
      <c r="Z335" s="50" t="e">
        <f t="shared" si="69"/>
        <v>#REF!</v>
      </c>
      <c r="AA335" s="32" t="e">
        <f t="shared" si="70"/>
        <v>#REF!</v>
      </c>
      <c r="AB335" s="45" t="e">
        <f t="shared" si="71"/>
        <v>#REF!</v>
      </c>
    </row>
    <row r="336" spans="1:28" ht="13.5" customHeight="1">
      <c r="A336" s="47" t="e">
        <f>'Conveyor List'!#REF!</f>
        <v>#REF!</v>
      </c>
      <c r="B33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6" s="41" t="e">
        <f>IF(AND('Conveyor List'!#REF!="",'Conveyor List'!#REF!=""),0,'Conveyor List'!#REF!+'Conveyor List'!#REF!/12)</f>
        <v>#REF!</v>
      </c>
      <c r="D336" s="41" t="e">
        <f>IF(AND('Conveyor List'!#REF!="",'Conveyor List'!#REF!=""),0,IF(ISERROR(FIND("Slave",'Conveyor List'!#REF!)) =FALSE,'Conveyor List'!#REF!+'Conveyor List'!#REF!/12,0))</f>
        <v>#REF!</v>
      </c>
      <c r="E336" s="42" t="e">
        <f>IF('Conveyor List'!#REF!="",0,'Conveyor List'!#REF!)</f>
        <v>#REF!</v>
      </c>
      <c r="F33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6" s="41">
        <f>IF(Rework!W337&gt;0,IF(Rework!W337&gt;1,2,1),0)</f>
        <v>0</v>
      </c>
      <c r="I336" s="43">
        <f>IF(Rework!X337="",IF(Rework!$E337=61.5,2400,1800),Rework!X337)</f>
        <v>1800</v>
      </c>
      <c r="J336" s="41">
        <v>30</v>
      </c>
      <c r="K336" s="44">
        <f>IF(ISERROR(FIND("Slider",'Conveyor List'!#REF!))=FALSE,0.3,IF(ISERROR(FIND("Roller",'Conveyor List'!#REF!))=FALSE,0.05,0.25))</f>
        <v>0.25</v>
      </c>
      <c r="L336" s="44">
        <v>1</v>
      </c>
      <c r="M336" s="44">
        <v>0.95</v>
      </c>
      <c r="N336" s="44">
        <v>0.85</v>
      </c>
      <c r="O336" s="44">
        <f>IF(ISERROR(FIND("M",'Conveyor List'!#REF!))=TRUE,0.95,1)</f>
        <v>0.95</v>
      </c>
      <c r="P336" s="44">
        <v>1</v>
      </c>
      <c r="Q336" s="39" t="e">
        <f t="shared" si="60"/>
        <v>#REF!</v>
      </c>
      <c r="R336" s="39" t="e">
        <f t="shared" si="61"/>
        <v>#REF!</v>
      </c>
      <c r="S336" s="39" t="e">
        <f t="shared" si="62"/>
        <v>#REF!</v>
      </c>
      <c r="T336" s="39" t="e">
        <f t="shared" si="63"/>
        <v>#REF!</v>
      </c>
      <c r="U336" s="39" t="e">
        <f t="shared" si="64"/>
        <v>#REF!</v>
      </c>
      <c r="V336" s="39">
        <f t="shared" si="65"/>
        <v>0</v>
      </c>
      <c r="W336" s="39" t="e">
        <f t="shared" si="66"/>
        <v>#REF!</v>
      </c>
      <c r="X336" s="39" t="e">
        <f t="shared" si="67"/>
        <v>#REF!</v>
      </c>
      <c r="Y336" s="39" t="e">
        <f t="shared" si="68"/>
        <v>#REF!</v>
      </c>
      <c r="Z336" s="50" t="e">
        <f t="shared" si="69"/>
        <v>#REF!</v>
      </c>
      <c r="AA336" s="32" t="e">
        <f t="shared" si="70"/>
        <v>#REF!</v>
      </c>
      <c r="AB336" s="45" t="e">
        <f t="shared" si="71"/>
        <v>#REF!</v>
      </c>
    </row>
    <row r="337" spans="1:28" ht="13.5" customHeight="1">
      <c r="A337" s="47" t="e">
        <f>'Conveyor List'!#REF!</f>
        <v>#REF!</v>
      </c>
      <c r="B33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7" s="41" t="e">
        <f>IF(AND('Conveyor List'!#REF!="",'Conveyor List'!#REF!=""),0,'Conveyor List'!#REF!+'Conveyor List'!#REF!/12)</f>
        <v>#REF!</v>
      </c>
      <c r="D337" s="41" t="e">
        <f>IF(AND('Conveyor List'!#REF!="",'Conveyor List'!#REF!=""),0,IF(ISERROR(FIND("Slave",'Conveyor List'!#REF!)) =FALSE,'Conveyor List'!#REF!+'Conveyor List'!#REF!/12,0))</f>
        <v>#REF!</v>
      </c>
      <c r="E337" s="42" t="e">
        <f>IF('Conveyor List'!#REF!="",0,'Conveyor List'!#REF!)</f>
        <v>#REF!</v>
      </c>
      <c r="F33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7" s="41">
        <f>IF(Rework!W338&gt;0,IF(Rework!W338&gt;1,2,1),0)</f>
        <v>0</v>
      </c>
      <c r="I337" s="43">
        <f>IF(Rework!X338="",IF(Rework!$E338=61.5,2400,1800),Rework!X338)</f>
        <v>1800</v>
      </c>
      <c r="J337" s="41">
        <v>30</v>
      </c>
      <c r="K337" s="44">
        <f>IF(ISERROR(FIND("Slider",'Conveyor List'!#REF!))=FALSE,0.3,IF(ISERROR(FIND("Roller",'Conveyor List'!#REF!))=FALSE,0.05,0.25))</f>
        <v>0.25</v>
      </c>
      <c r="L337" s="44">
        <v>1</v>
      </c>
      <c r="M337" s="44">
        <v>0.95</v>
      </c>
      <c r="N337" s="44">
        <v>0.85</v>
      </c>
      <c r="O337" s="44">
        <f>IF(ISERROR(FIND("M",'Conveyor List'!#REF!))=TRUE,0.95,1)</f>
        <v>0.95</v>
      </c>
      <c r="P337" s="44">
        <v>1</v>
      </c>
      <c r="Q337" s="39" t="e">
        <f t="shared" si="60"/>
        <v>#REF!</v>
      </c>
      <c r="R337" s="39" t="e">
        <f t="shared" si="61"/>
        <v>#REF!</v>
      </c>
      <c r="S337" s="39" t="e">
        <f t="shared" si="62"/>
        <v>#REF!</v>
      </c>
      <c r="T337" s="39" t="e">
        <f t="shared" si="63"/>
        <v>#REF!</v>
      </c>
      <c r="U337" s="39" t="e">
        <f t="shared" si="64"/>
        <v>#REF!</v>
      </c>
      <c r="V337" s="39">
        <f t="shared" si="65"/>
        <v>0</v>
      </c>
      <c r="W337" s="39" t="e">
        <f t="shared" si="66"/>
        <v>#REF!</v>
      </c>
      <c r="X337" s="39" t="e">
        <f t="shared" si="67"/>
        <v>#REF!</v>
      </c>
      <c r="Y337" s="39" t="e">
        <f t="shared" si="68"/>
        <v>#REF!</v>
      </c>
      <c r="Z337" s="50" t="e">
        <f t="shared" si="69"/>
        <v>#REF!</v>
      </c>
      <c r="AA337" s="32" t="e">
        <f t="shared" si="70"/>
        <v>#REF!</v>
      </c>
      <c r="AB337" s="45" t="e">
        <f t="shared" si="71"/>
        <v>#REF!</v>
      </c>
    </row>
    <row r="338" spans="1:28" ht="13.5" customHeight="1">
      <c r="A338" s="47" t="e">
        <f>'Conveyor List'!#REF!</f>
        <v>#REF!</v>
      </c>
      <c r="B33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8" s="41" t="e">
        <f>IF(AND('Conveyor List'!#REF!="",'Conveyor List'!#REF!=""),0,'Conveyor List'!#REF!+'Conveyor List'!#REF!/12)</f>
        <v>#REF!</v>
      </c>
      <c r="D338" s="41" t="e">
        <f>IF(AND('Conveyor List'!#REF!="",'Conveyor List'!#REF!=""),0,IF(ISERROR(FIND("Slave",'Conveyor List'!#REF!)) =FALSE,'Conveyor List'!#REF!+'Conveyor List'!#REF!/12,0))</f>
        <v>#REF!</v>
      </c>
      <c r="E338" s="42" t="e">
        <f>IF('Conveyor List'!#REF!="",0,'Conveyor List'!#REF!)</f>
        <v>#REF!</v>
      </c>
      <c r="F33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8" s="41">
        <f>IF(Rework!W339&gt;0,IF(Rework!W339&gt;1,2,1),0)</f>
        <v>0</v>
      </c>
      <c r="I338" s="43">
        <f>IF(Rework!X339="",IF(Rework!$E339=61.5,2400,1800),Rework!X339)</f>
        <v>1800</v>
      </c>
      <c r="J338" s="41">
        <v>30</v>
      </c>
      <c r="K338" s="44">
        <f>IF(ISERROR(FIND("Slider",'Conveyor List'!#REF!))=FALSE,0.3,IF(ISERROR(FIND("Roller",'Conveyor List'!#REF!))=FALSE,0.05,0.25))</f>
        <v>0.25</v>
      </c>
      <c r="L338" s="44">
        <v>1</v>
      </c>
      <c r="M338" s="44">
        <v>0.95</v>
      </c>
      <c r="N338" s="44">
        <v>0.85</v>
      </c>
      <c r="O338" s="44">
        <f>IF(ISERROR(FIND("M",'Conveyor List'!#REF!))=TRUE,0.95,1)</f>
        <v>0.95</v>
      </c>
      <c r="P338" s="44">
        <v>1</v>
      </c>
      <c r="Q338" s="39" t="e">
        <f t="shared" si="60"/>
        <v>#REF!</v>
      </c>
      <c r="R338" s="39" t="e">
        <f t="shared" si="61"/>
        <v>#REF!</v>
      </c>
      <c r="S338" s="39" t="e">
        <f t="shared" si="62"/>
        <v>#REF!</v>
      </c>
      <c r="T338" s="39" t="e">
        <f t="shared" si="63"/>
        <v>#REF!</v>
      </c>
      <c r="U338" s="39" t="e">
        <f t="shared" si="64"/>
        <v>#REF!</v>
      </c>
      <c r="V338" s="39">
        <f t="shared" si="65"/>
        <v>0</v>
      </c>
      <c r="W338" s="39" t="e">
        <f t="shared" si="66"/>
        <v>#REF!</v>
      </c>
      <c r="X338" s="39" t="e">
        <f t="shared" si="67"/>
        <v>#REF!</v>
      </c>
      <c r="Y338" s="39" t="e">
        <f t="shared" si="68"/>
        <v>#REF!</v>
      </c>
      <c r="Z338" s="50" t="e">
        <f t="shared" si="69"/>
        <v>#REF!</v>
      </c>
      <c r="AA338" s="32" t="e">
        <f t="shared" si="70"/>
        <v>#REF!</v>
      </c>
      <c r="AB338" s="45" t="e">
        <f t="shared" si="71"/>
        <v>#REF!</v>
      </c>
    </row>
    <row r="339" spans="1:28" ht="13.5" customHeight="1">
      <c r="A339" s="47" t="e">
        <f>'Conveyor List'!#REF!</f>
        <v>#REF!</v>
      </c>
      <c r="B33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9" s="41" t="e">
        <f>IF(AND('Conveyor List'!#REF!="",'Conveyor List'!#REF!=""),0,'Conveyor List'!#REF!+'Conveyor List'!#REF!/12)</f>
        <v>#REF!</v>
      </c>
      <c r="D339" s="41" t="e">
        <f>IF(AND('Conveyor List'!#REF!="",'Conveyor List'!#REF!=""),0,IF(ISERROR(FIND("Slave",'Conveyor List'!#REF!)) =FALSE,'Conveyor List'!#REF!+'Conveyor List'!#REF!/12,0))</f>
        <v>#REF!</v>
      </c>
      <c r="E339" s="42" t="e">
        <f>IF('Conveyor List'!#REF!="",0,'Conveyor List'!#REF!)</f>
        <v>#REF!</v>
      </c>
      <c r="F33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9" s="41">
        <f>IF(Rework!W340&gt;0,IF(Rework!W340&gt;1,2,1),0)</f>
        <v>0</v>
      </c>
      <c r="I339" s="43">
        <f>IF(Rework!X340="",IF(Rework!$E340=61.5,2400,1800),Rework!X340)</f>
        <v>1800</v>
      </c>
      <c r="J339" s="41">
        <v>30</v>
      </c>
      <c r="K339" s="44">
        <f>IF(ISERROR(FIND("Slider",'Conveyor List'!#REF!))=FALSE,0.3,IF(ISERROR(FIND("Roller",'Conveyor List'!#REF!))=FALSE,0.05,0.25))</f>
        <v>0.25</v>
      </c>
      <c r="L339" s="44">
        <v>1</v>
      </c>
      <c r="M339" s="44">
        <v>0.95</v>
      </c>
      <c r="N339" s="44">
        <v>0.85</v>
      </c>
      <c r="O339" s="44">
        <f>IF(ISERROR(FIND("M",'Conveyor List'!#REF!))=TRUE,0.95,1)</f>
        <v>0.95</v>
      </c>
      <c r="P339" s="44">
        <v>1</v>
      </c>
      <c r="Q339" s="39" t="e">
        <f t="shared" si="60"/>
        <v>#REF!</v>
      </c>
      <c r="R339" s="39" t="e">
        <f t="shared" si="61"/>
        <v>#REF!</v>
      </c>
      <c r="S339" s="39" t="e">
        <f t="shared" si="62"/>
        <v>#REF!</v>
      </c>
      <c r="T339" s="39" t="e">
        <f t="shared" si="63"/>
        <v>#REF!</v>
      </c>
      <c r="U339" s="39" t="e">
        <f t="shared" si="64"/>
        <v>#REF!</v>
      </c>
      <c r="V339" s="39">
        <f t="shared" si="65"/>
        <v>0</v>
      </c>
      <c r="W339" s="39" t="e">
        <f t="shared" si="66"/>
        <v>#REF!</v>
      </c>
      <c r="X339" s="39" t="e">
        <f t="shared" si="67"/>
        <v>#REF!</v>
      </c>
      <c r="Y339" s="39" t="e">
        <f t="shared" si="68"/>
        <v>#REF!</v>
      </c>
      <c r="Z339" s="50" t="e">
        <f t="shared" si="69"/>
        <v>#REF!</v>
      </c>
      <c r="AA339" s="32" t="e">
        <f t="shared" si="70"/>
        <v>#REF!</v>
      </c>
      <c r="AB339" s="45" t="e">
        <f t="shared" si="71"/>
        <v>#REF!</v>
      </c>
    </row>
    <row r="340" spans="1:28" ht="13.5" customHeight="1">
      <c r="A340" s="47" t="e">
        <f>'Conveyor List'!#REF!</f>
        <v>#REF!</v>
      </c>
      <c r="B34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0" s="41" t="e">
        <f>IF(AND('Conveyor List'!#REF!="",'Conveyor List'!#REF!=""),0,'Conveyor List'!#REF!+'Conveyor List'!#REF!/12)</f>
        <v>#REF!</v>
      </c>
      <c r="D340" s="41" t="e">
        <f>IF(AND('Conveyor List'!#REF!="",'Conveyor List'!#REF!=""),0,IF(ISERROR(FIND("Slave",'Conveyor List'!#REF!)) =FALSE,'Conveyor List'!#REF!+'Conveyor List'!#REF!/12,0))</f>
        <v>#REF!</v>
      </c>
      <c r="E340" s="42" t="e">
        <f>IF('Conveyor List'!#REF!="",0,'Conveyor List'!#REF!)</f>
        <v>#REF!</v>
      </c>
      <c r="F34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0" s="41">
        <f>IF(Rework!W341&gt;0,IF(Rework!W341&gt;1,2,1),0)</f>
        <v>0</v>
      </c>
      <c r="I340" s="43">
        <f>IF(Rework!X341="",IF(Rework!$E341=61.5,2400,1800),Rework!X341)</f>
        <v>1800</v>
      </c>
      <c r="J340" s="41">
        <v>30</v>
      </c>
      <c r="K340" s="44">
        <f>IF(ISERROR(FIND("Slider",'Conveyor List'!#REF!))=FALSE,0.3,IF(ISERROR(FIND("Roller",'Conveyor List'!#REF!))=FALSE,0.05,0.25))</f>
        <v>0.25</v>
      </c>
      <c r="L340" s="44">
        <v>1</v>
      </c>
      <c r="M340" s="44">
        <v>0.95</v>
      </c>
      <c r="N340" s="44">
        <v>0.85</v>
      </c>
      <c r="O340" s="44">
        <f>IF(ISERROR(FIND("M",'Conveyor List'!#REF!))=TRUE,0.95,1)</f>
        <v>0.95</v>
      </c>
      <c r="P340" s="44">
        <v>1</v>
      </c>
      <c r="Q340" s="39" t="e">
        <f t="shared" si="60"/>
        <v>#REF!</v>
      </c>
      <c r="R340" s="39" t="e">
        <f t="shared" si="61"/>
        <v>#REF!</v>
      </c>
      <c r="S340" s="39" t="e">
        <f t="shared" si="62"/>
        <v>#REF!</v>
      </c>
      <c r="T340" s="39" t="e">
        <f t="shared" si="63"/>
        <v>#REF!</v>
      </c>
      <c r="U340" s="39" t="e">
        <f t="shared" si="64"/>
        <v>#REF!</v>
      </c>
      <c r="V340" s="39">
        <f t="shared" si="65"/>
        <v>0</v>
      </c>
      <c r="W340" s="39" t="e">
        <f t="shared" si="66"/>
        <v>#REF!</v>
      </c>
      <c r="X340" s="39" t="e">
        <f t="shared" si="67"/>
        <v>#REF!</v>
      </c>
      <c r="Y340" s="39" t="e">
        <f t="shared" si="68"/>
        <v>#REF!</v>
      </c>
      <c r="Z340" s="50" t="e">
        <f t="shared" si="69"/>
        <v>#REF!</v>
      </c>
      <c r="AA340" s="32" t="e">
        <f t="shared" si="70"/>
        <v>#REF!</v>
      </c>
      <c r="AB340" s="45" t="e">
        <f t="shared" si="71"/>
        <v>#REF!</v>
      </c>
    </row>
    <row r="341" spans="1:28" ht="13.5" customHeight="1">
      <c r="A341" s="47" t="e">
        <f>'Conveyor List'!#REF!</f>
        <v>#REF!</v>
      </c>
      <c r="B34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1" s="41" t="e">
        <f>IF(AND('Conveyor List'!#REF!="",'Conveyor List'!#REF!=""),0,'Conveyor List'!#REF!+'Conveyor List'!#REF!/12)</f>
        <v>#REF!</v>
      </c>
      <c r="D341" s="41" t="e">
        <f>IF(AND('Conveyor List'!#REF!="",'Conveyor List'!#REF!=""),0,IF(ISERROR(FIND("Slave",'Conveyor List'!#REF!)) =FALSE,'Conveyor List'!#REF!+'Conveyor List'!#REF!/12,0))</f>
        <v>#REF!</v>
      </c>
      <c r="E341" s="42" t="e">
        <f>IF('Conveyor List'!#REF!="",0,'Conveyor List'!#REF!)</f>
        <v>#REF!</v>
      </c>
      <c r="F34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1" s="41">
        <f>IF(Rework!W342&gt;0,IF(Rework!W342&gt;1,2,1),0)</f>
        <v>0</v>
      </c>
      <c r="I341" s="43">
        <f>IF(Rework!X342="",IF(Rework!$E342=61.5,2400,1800),Rework!X342)</f>
        <v>1800</v>
      </c>
      <c r="J341" s="41">
        <v>30</v>
      </c>
      <c r="K341" s="44">
        <f>IF(ISERROR(FIND("Slider",'Conveyor List'!#REF!))=FALSE,0.3,IF(ISERROR(FIND("Roller",'Conveyor List'!#REF!))=FALSE,0.05,0.25))</f>
        <v>0.25</v>
      </c>
      <c r="L341" s="44">
        <v>1</v>
      </c>
      <c r="M341" s="44">
        <v>0.95</v>
      </c>
      <c r="N341" s="44">
        <v>0.85</v>
      </c>
      <c r="O341" s="44">
        <f>IF(ISERROR(FIND("M",'Conveyor List'!#REF!))=TRUE,0.95,1)</f>
        <v>0.95</v>
      </c>
      <c r="P341" s="44">
        <v>1</v>
      </c>
      <c r="Q341" s="39" t="e">
        <f t="shared" si="60"/>
        <v>#REF!</v>
      </c>
      <c r="R341" s="39" t="e">
        <f t="shared" si="61"/>
        <v>#REF!</v>
      </c>
      <c r="S341" s="39" t="e">
        <f t="shared" si="62"/>
        <v>#REF!</v>
      </c>
      <c r="T341" s="39" t="e">
        <f t="shared" si="63"/>
        <v>#REF!</v>
      </c>
      <c r="U341" s="39" t="e">
        <f t="shared" si="64"/>
        <v>#REF!</v>
      </c>
      <c r="V341" s="39">
        <f t="shared" si="65"/>
        <v>0</v>
      </c>
      <c r="W341" s="39" t="e">
        <f t="shared" si="66"/>
        <v>#REF!</v>
      </c>
      <c r="X341" s="39" t="e">
        <f t="shared" si="67"/>
        <v>#REF!</v>
      </c>
      <c r="Y341" s="39" t="e">
        <f t="shared" si="68"/>
        <v>#REF!</v>
      </c>
      <c r="Z341" s="50" t="e">
        <f t="shared" si="69"/>
        <v>#REF!</v>
      </c>
      <c r="AA341" s="32" t="e">
        <f t="shared" si="70"/>
        <v>#REF!</v>
      </c>
      <c r="AB341" s="45" t="e">
        <f t="shared" si="71"/>
        <v>#REF!</v>
      </c>
    </row>
    <row r="342" spans="1:28" ht="13.5" customHeight="1">
      <c r="A342" s="47" t="e">
        <f>'Conveyor List'!#REF!</f>
        <v>#REF!</v>
      </c>
      <c r="B34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2" s="41" t="e">
        <f>IF(AND('Conveyor List'!#REF!="",'Conveyor List'!#REF!=""),0,'Conveyor List'!#REF!+'Conveyor List'!#REF!/12)</f>
        <v>#REF!</v>
      </c>
      <c r="D342" s="41" t="e">
        <f>IF(AND('Conveyor List'!#REF!="",'Conveyor List'!#REF!=""),0,IF(ISERROR(FIND("Slave",'Conveyor List'!#REF!)) =FALSE,'Conveyor List'!#REF!+'Conveyor List'!#REF!/12,0))</f>
        <v>#REF!</v>
      </c>
      <c r="E342" s="42" t="e">
        <f>IF('Conveyor List'!#REF!="",0,'Conveyor List'!#REF!)</f>
        <v>#REF!</v>
      </c>
      <c r="F34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2" s="41">
        <f>IF(Rework!W343&gt;0,IF(Rework!W343&gt;1,2,1),0)</f>
        <v>0</v>
      </c>
      <c r="I342" s="43">
        <f>IF(Rework!X343="",IF(Rework!$E343=61.5,2400,1800),Rework!X343)</f>
        <v>1800</v>
      </c>
      <c r="J342" s="41">
        <v>30</v>
      </c>
      <c r="K342" s="44">
        <f>IF(ISERROR(FIND("Slider",'Conveyor List'!#REF!))=FALSE,0.3,IF(ISERROR(FIND("Roller",'Conveyor List'!#REF!))=FALSE,0.05,0.25))</f>
        <v>0.25</v>
      </c>
      <c r="L342" s="44">
        <v>1</v>
      </c>
      <c r="M342" s="44">
        <v>0.95</v>
      </c>
      <c r="N342" s="44">
        <v>0.85</v>
      </c>
      <c r="O342" s="44">
        <f>IF(ISERROR(FIND("M",'Conveyor List'!#REF!))=TRUE,0.95,1)</f>
        <v>0.95</v>
      </c>
      <c r="P342" s="44">
        <v>1</v>
      </c>
      <c r="Q342" s="39" t="e">
        <f t="shared" si="60"/>
        <v>#REF!</v>
      </c>
      <c r="R342" s="39" t="e">
        <f t="shared" si="61"/>
        <v>#REF!</v>
      </c>
      <c r="S342" s="39" t="e">
        <f t="shared" si="62"/>
        <v>#REF!</v>
      </c>
      <c r="T342" s="39" t="e">
        <f t="shared" si="63"/>
        <v>#REF!</v>
      </c>
      <c r="U342" s="39" t="e">
        <f t="shared" si="64"/>
        <v>#REF!</v>
      </c>
      <c r="V342" s="39">
        <f t="shared" si="65"/>
        <v>0</v>
      </c>
      <c r="W342" s="39" t="e">
        <f t="shared" si="66"/>
        <v>#REF!</v>
      </c>
      <c r="X342" s="39" t="e">
        <f t="shared" si="67"/>
        <v>#REF!</v>
      </c>
      <c r="Y342" s="39" t="e">
        <f t="shared" si="68"/>
        <v>#REF!</v>
      </c>
      <c r="Z342" s="50" t="e">
        <f t="shared" si="69"/>
        <v>#REF!</v>
      </c>
      <c r="AA342" s="32" t="e">
        <f t="shared" si="70"/>
        <v>#REF!</v>
      </c>
      <c r="AB342" s="45" t="e">
        <f t="shared" si="71"/>
        <v>#REF!</v>
      </c>
    </row>
    <row r="343" spans="1:28" ht="13.5" customHeight="1">
      <c r="A343" s="47" t="e">
        <f>'Conveyor List'!#REF!</f>
        <v>#REF!</v>
      </c>
      <c r="B34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3" s="41" t="e">
        <f>IF(AND('Conveyor List'!#REF!="",'Conveyor List'!#REF!=""),0,'Conveyor List'!#REF!+'Conveyor List'!#REF!/12)</f>
        <v>#REF!</v>
      </c>
      <c r="D343" s="41" t="e">
        <f>IF(AND('Conveyor List'!#REF!="",'Conveyor List'!#REF!=""),0,IF(ISERROR(FIND("Slave",'Conveyor List'!#REF!)) =FALSE,'Conveyor List'!#REF!+'Conveyor List'!#REF!/12,0))</f>
        <v>#REF!</v>
      </c>
      <c r="E343" s="42" t="e">
        <f>IF('Conveyor List'!#REF!="",0,'Conveyor List'!#REF!)</f>
        <v>#REF!</v>
      </c>
      <c r="F34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3" s="41">
        <f>IF(Rework!W344&gt;0,IF(Rework!W344&gt;1,2,1),0)</f>
        <v>0</v>
      </c>
      <c r="I343" s="43">
        <f>IF(Rework!X344="",IF(Rework!$E344=61.5,2400,1800),Rework!X344)</f>
        <v>1800</v>
      </c>
      <c r="J343" s="41">
        <v>30</v>
      </c>
      <c r="K343" s="44">
        <f>IF(ISERROR(FIND("Slider",'Conveyor List'!#REF!))=FALSE,0.3,IF(ISERROR(FIND("Roller",'Conveyor List'!#REF!))=FALSE,0.05,0.25))</f>
        <v>0.25</v>
      </c>
      <c r="L343" s="44">
        <v>1</v>
      </c>
      <c r="M343" s="44">
        <v>0.95</v>
      </c>
      <c r="N343" s="44">
        <v>0.85</v>
      </c>
      <c r="O343" s="44">
        <f>IF(ISERROR(FIND("M",'Conveyor List'!#REF!))=TRUE,0.95,1)</f>
        <v>0.95</v>
      </c>
      <c r="P343" s="44">
        <v>1</v>
      </c>
      <c r="Q343" s="39" t="e">
        <f t="shared" si="60"/>
        <v>#REF!</v>
      </c>
      <c r="R343" s="39" t="e">
        <f t="shared" si="61"/>
        <v>#REF!</v>
      </c>
      <c r="S343" s="39" t="e">
        <f t="shared" si="62"/>
        <v>#REF!</v>
      </c>
      <c r="T343" s="39" t="e">
        <f t="shared" si="63"/>
        <v>#REF!</v>
      </c>
      <c r="U343" s="39" t="e">
        <f t="shared" si="64"/>
        <v>#REF!</v>
      </c>
      <c r="V343" s="39">
        <f t="shared" si="65"/>
        <v>0</v>
      </c>
      <c r="W343" s="39" t="e">
        <f t="shared" si="66"/>
        <v>#REF!</v>
      </c>
      <c r="X343" s="39" t="e">
        <f t="shared" si="67"/>
        <v>#REF!</v>
      </c>
      <c r="Y343" s="39" t="e">
        <f t="shared" si="68"/>
        <v>#REF!</v>
      </c>
      <c r="Z343" s="50" t="e">
        <f t="shared" si="69"/>
        <v>#REF!</v>
      </c>
      <c r="AA343" s="32" t="e">
        <f t="shared" si="70"/>
        <v>#REF!</v>
      </c>
      <c r="AB343" s="45" t="e">
        <f t="shared" si="71"/>
        <v>#REF!</v>
      </c>
    </row>
    <row r="344" spans="1:28" ht="13.5" customHeight="1">
      <c r="A344" s="47" t="e">
        <f>'Conveyor List'!#REF!</f>
        <v>#REF!</v>
      </c>
      <c r="B34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4" s="41" t="e">
        <f>IF(AND('Conveyor List'!#REF!="",'Conveyor List'!#REF!=""),0,'Conveyor List'!#REF!+'Conveyor List'!#REF!/12)</f>
        <v>#REF!</v>
      </c>
      <c r="D344" s="41" t="e">
        <f>IF(AND('Conveyor List'!#REF!="",'Conveyor List'!#REF!=""),0,IF(ISERROR(FIND("Slave",'Conveyor List'!#REF!)) =FALSE,'Conveyor List'!#REF!+'Conveyor List'!#REF!/12,0))</f>
        <v>#REF!</v>
      </c>
      <c r="E344" s="42" t="e">
        <f>IF('Conveyor List'!#REF!="",0,'Conveyor List'!#REF!)</f>
        <v>#REF!</v>
      </c>
      <c r="F34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4" s="41">
        <f>IF(Rework!W345&gt;0,IF(Rework!W345&gt;1,2,1),0)</f>
        <v>0</v>
      </c>
      <c r="I344" s="43">
        <f>IF(Rework!X345="",IF(Rework!$E345=61.5,2400,1800),Rework!X345)</f>
        <v>1800</v>
      </c>
      <c r="J344" s="41">
        <v>30</v>
      </c>
      <c r="K344" s="44">
        <f>IF(ISERROR(FIND("Slider",'Conveyor List'!#REF!))=FALSE,0.3,IF(ISERROR(FIND("Roller",'Conveyor List'!#REF!))=FALSE,0.05,0.25))</f>
        <v>0.25</v>
      </c>
      <c r="L344" s="44">
        <v>1</v>
      </c>
      <c r="M344" s="44">
        <v>0.95</v>
      </c>
      <c r="N344" s="44">
        <v>0.85</v>
      </c>
      <c r="O344" s="44">
        <f>IF(ISERROR(FIND("M",'Conveyor List'!#REF!))=TRUE,0.95,1)</f>
        <v>0.95</v>
      </c>
      <c r="P344" s="44">
        <v>1</v>
      </c>
      <c r="Q344" s="39" t="e">
        <f t="shared" si="60"/>
        <v>#REF!</v>
      </c>
      <c r="R344" s="39" t="e">
        <f t="shared" si="61"/>
        <v>#REF!</v>
      </c>
      <c r="S344" s="39" t="e">
        <f t="shared" si="62"/>
        <v>#REF!</v>
      </c>
      <c r="T344" s="39" t="e">
        <f t="shared" si="63"/>
        <v>#REF!</v>
      </c>
      <c r="U344" s="39" t="e">
        <f t="shared" si="64"/>
        <v>#REF!</v>
      </c>
      <c r="V344" s="39">
        <f t="shared" si="65"/>
        <v>0</v>
      </c>
      <c r="W344" s="39" t="e">
        <f t="shared" si="66"/>
        <v>#REF!</v>
      </c>
      <c r="X344" s="39" t="e">
        <f t="shared" si="67"/>
        <v>#REF!</v>
      </c>
      <c r="Y344" s="39" t="e">
        <f t="shared" si="68"/>
        <v>#REF!</v>
      </c>
      <c r="Z344" s="50" t="e">
        <f t="shared" si="69"/>
        <v>#REF!</v>
      </c>
      <c r="AA344" s="32" t="e">
        <f t="shared" si="70"/>
        <v>#REF!</v>
      </c>
      <c r="AB344" s="45" t="e">
        <f t="shared" si="71"/>
        <v>#REF!</v>
      </c>
    </row>
    <row r="345" spans="1:28" ht="13.5" customHeight="1">
      <c r="A345" s="47" t="e">
        <f>'Conveyor List'!#REF!</f>
        <v>#REF!</v>
      </c>
      <c r="B34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5" s="41" t="e">
        <f>IF(AND('Conveyor List'!#REF!="",'Conveyor List'!#REF!=""),0,'Conveyor List'!#REF!+'Conveyor List'!#REF!/12)</f>
        <v>#REF!</v>
      </c>
      <c r="D345" s="41" t="e">
        <f>IF(AND('Conveyor List'!#REF!="",'Conveyor List'!#REF!=""),0,IF(ISERROR(FIND("Slave",'Conveyor List'!#REF!)) =FALSE,'Conveyor List'!#REF!+'Conveyor List'!#REF!/12,0))</f>
        <v>#REF!</v>
      </c>
      <c r="E345" s="42" t="e">
        <f>IF('Conveyor List'!#REF!="",0,'Conveyor List'!#REF!)</f>
        <v>#REF!</v>
      </c>
      <c r="F34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5" s="41">
        <f>IF(Rework!W346&gt;0,IF(Rework!W346&gt;1,2,1),0)</f>
        <v>0</v>
      </c>
      <c r="I345" s="43">
        <f>IF(Rework!X346="",IF(Rework!$E346=61.5,2400,1800),Rework!X346)</f>
        <v>1800</v>
      </c>
      <c r="J345" s="41">
        <v>30</v>
      </c>
      <c r="K345" s="44">
        <f>IF(ISERROR(FIND("Slider",'Conveyor List'!#REF!))=FALSE,0.3,IF(ISERROR(FIND("Roller",'Conveyor List'!#REF!))=FALSE,0.05,0.25))</f>
        <v>0.25</v>
      </c>
      <c r="L345" s="44">
        <v>1</v>
      </c>
      <c r="M345" s="44">
        <v>0.95</v>
      </c>
      <c r="N345" s="44">
        <v>0.85</v>
      </c>
      <c r="O345" s="44">
        <f>IF(ISERROR(FIND("M",'Conveyor List'!#REF!))=TRUE,0.95,1)</f>
        <v>0.95</v>
      </c>
      <c r="P345" s="44">
        <v>1</v>
      </c>
      <c r="Q345" s="39" t="e">
        <f t="shared" si="60"/>
        <v>#REF!</v>
      </c>
      <c r="R345" s="39" t="e">
        <f t="shared" si="61"/>
        <v>#REF!</v>
      </c>
      <c r="S345" s="39" t="e">
        <f t="shared" si="62"/>
        <v>#REF!</v>
      </c>
      <c r="T345" s="39" t="e">
        <f t="shared" si="63"/>
        <v>#REF!</v>
      </c>
      <c r="U345" s="39" t="e">
        <f t="shared" si="64"/>
        <v>#REF!</v>
      </c>
      <c r="V345" s="39">
        <f t="shared" si="65"/>
        <v>0</v>
      </c>
      <c r="W345" s="39" t="e">
        <f t="shared" si="66"/>
        <v>#REF!</v>
      </c>
      <c r="X345" s="39" t="e">
        <f t="shared" si="67"/>
        <v>#REF!</v>
      </c>
      <c r="Y345" s="39" t="e">
        <f t="shared" si="68"/>
        <v>#REF!</v>
      </c>
      <c r="Z345" s="50" t="e">
        <f t="shared" si="69"/>
        <v>#REF!</v>
      </c>
      <c r="AA345" s="32" t="e">
        <f t="shared" si="70"/>
        <v>#REF!</v>
      </c>
      <c r="AB345" s="45" t="e">
        <f t="shared" si="71"/>
        <v>#REF!</v>
      </c>
    </row>
    <row r="346" spans="1:28" ht="13.5" customHeight="1">
      <c r="A346" s="47" t="e">
        <f>'Conveyor List'!#REF!</f>
        <v>#REF!</v>
      </c>
      <c r="B34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6" s="41" t="e">
        <f>IF(AND('Conveyor List'!#REF!="",'Conveyor List'!#REF!=""),0,'Conveyor List'!#REF!+'Conveyor List'!#REF!/12)</f>
        <v>#REF!</v>
      </c>
      <c r="D346" s="41" t="e">
        <f>IF(AND('Conveyor List'!#REF!="",'Conveyor List'!#REF!=""),0,IF(ISERROR(FIND("Slave",'Conveyor List'!#REF!)) =FALSE,'Conveyor List'!#REF!+'Conveyor List'!#REF!/12,0))</f>
        <v>#REF!</v>
      </c>
      <c r="E346" s="42" t="e">
        <f>IF('Conveyor List'!#REF!="",0,'Conveyor List'!#REF!)</f>
        <v>#REF!</v>
      </c>
      <c r="F34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6" s="41">
        <f>IF(Rework!W347&gt;0,IF(Rework!W347&gt;1,2,1),0)</f>
        <v>0</v>
      </c>
      <c r="I346" s="43">
        <f>IF(Rework!X347="",IF(Rework!$E347=61.5,2400,1800),Rework!X347)</f>
        <v>1800</v>
      </c>
      <c r="J346" s="41">
        <v>30</v>
      </c>
      <c r="K346" s="44">
        <f>IF(ISERROR(FIND("Slider",'Conveyor List'!#REF!))=FALSE,0.3,IF(ISERROR(FIND("Roller",'Conveyor List'!#REF!))=FALSE,0.05,0.25))</f>
        <v>0.25</v>
      </c>
      <c r="L346" s="44">
        <v>1</v>
      </c>
      <c r="M346" s="44">
        <v>0.95</v>
      </c>
      <c r="N346" s="44">
        <v>0.85</v>
      </c>
      <c r="O346" s="44">
        <f>IF(ISERROR(FIND("M",'Conveyor List'!#REF!))=TRUE,0.95,1)</f>
        <v>0.95</v>
      </c>
      <c r="P346" s="44">
        <v>1</v>
      </c>
      <c r="Q346" s="39" t="e">
        <f t="shared" si="60"/>
        <v>#REF!</v>
      </c>
      <c r="R346" s="39" t="e">
        <f t="shared" si="61"/>
        <v>#REF!</v>
      </c>
      <c r="S346" s="39" t="e">
        <f t="shared" si="62"/>
        <v>#REF!</v>
      </c>
      <c r="T346" s="39" t="e">
        <f t="shared" si="63"/>
        <v>#REF!</v>
      </c>
      <c r="U346" s="39" t="e">
        <f t="shared" si="64"/>
        <v>#REF!</v>
      </c>
      <c r="V346" s="39">
        <f t="shared" si="65"/>
        <v>0</v>
      </c>
      <c r="W346" s="39" t="e">
        <f t="shared" si="66"/>
        <v>#REF!</v>
      </c>
      <c r="X346" s="39" t="e">
        <f t="shared" si="67"/>
        <v>#REF!</v>
      </c>
      <c r="Y346" s="39" t="e">
        <f t="shared" si="68"/>
        <v>#REF!</v>
      </c>
      <c r="Z346" s="50" t="e">
        <f t="shared" si="69"/>
        <v>#REF!</v>
      </c>
      <c r="AA346" s="32" t="e">
        <f t="shared" si="70"/>
        <v>#REF!</v>
      </c>
      <c r="AB346" s="45" t="e">
        <f t="shared" si="71"/>
        <v>#REF!</v>
      </c>
    </row>
    <row r="347" spans="1:28" ht="13.5" customHeight="1">
      <c r="A347" s="47" t="e">
        <f>'Conveyor List'!#REF!</f>
        <v>#REF!</v>
      </c>
      <c r="B34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7" s="41" t="e">
        <f>IF(AND('Conveyor List'!#REF!="",'Conveyor List'!#REF!=""),0,'Conveyor List'!#REF!+'Conveyor List'!#REF!/12)</f>
        <v>#REF!</v>
      </c>
      <c r="D347" s="41" t="e">
        <f>IF(AND('Conveyor List'!#REF!="",'Conveyor List'!#REF!=""),0,IF(ISERROR(FIND("Slave",'Conveyor List'!#REF!)) =FALSE,'Conveyor List'!#REF!+'Conveyor List'!#REF!/12,0))</f>
        <v>#REF!</v>
      </c>
      <c r="E347" s="42" t="e">
        <f>IF('Conveyor List'!#REF!="",0,'Conveyor List'!#REF!)</f>
        <v>#REF!</v>
      </c>
      <c r="F34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7" s="41">
        <f>IF(Rework!W348&gt;0,IF(Rework!W348&gt;1,2,1),0)</f>
        <v>0</v>
      </c>
      <c r="I347" s="43">
        <f>IF(Rework!X348="",IF(Rework!$E348=61.5,2400,1800),Rework!X348)</f>
        <v>1800</v>
      </c>
      <c r="J347" s="41">
        <v>30</v>
      </c>
      <c r="K347" s="44">
        <f>IF(ISERROR(FIND("Slider",'Conveyor List'!#REF!))=FALSE,0.3,IF(ISERROR(FIND("Roller",'Conveyor List'!#REF!))=FALSE,0.05,0.25))</f>
        <v>0.25</v>
      </c>
      <c r="L347" s="44">
        <v>1</v>
      </c>
      <c r="M347" s="44">
        <v>0.95</v>
      </c>
      <c r="N347" s="44">
        <v>0.85</v>
      </c>
      <c r="O347" s="44">
        <f>IF(ISERROR(FIND("M",'Conveyor List'!#REF!))=TRUE,0.95,1)</f>
        <v>0.95</v>
      </c>
      <c r="P347" s="44">
        <v>1</v>
      </c>
      <c r="Q347" s="39" t="e">
        <f t="shared" si="60"/>
        <v>#REF!</v>
      </c>
      <c r="R347" s="39" t="e">
        <f t="shared" si="61"/>
        <v>#REF!</v>
      </c>
      <c r="S347" s="39" t="e">
        <f t="shared" si="62"/>
        <v>#REF!</v>
      </c>
      <c r="T347" s="39" t="e">
        <f t="shared" si="63"/>
        <v>#REF!</v>
      </c>
      <c r="U347" s="39" t="e">
        <f t="shared" si="64"/>
        <v>#REF!</v>
      </c>
      <c r="V347" s="39">
        <f t="shared" si="65"/>
        <v>0</v>
      </c>
      <c r="W347" s="39" t="e">
        <f t="shared" si="66"/>
        <v>#REF!</v>
      </c>
      <c r="X347" s="39" t="e">
        <f t="shared" si="67"/>
        <v>#REF!</v>
      </c>
      <c r="Y347" s="39" t="e">
        <f t="shared" si="68"/>
        <v>#REF!</v>
      </c>
      <c r="Z347" s="50" t="e">
        <f t="shared" si="69"/>
        <v>#REF!</v>
      </c>
      <c r="AA347" s="32" t="e">
        <f t="shared" si="70"/>
        <v>#REF!</v>
      </c>
      <c r="AB347" s="45" t="e">
        <f t="shared" si="71"/>
        <v>#REF!</v>
      </c>
    </row>
    <row r="348" spans="1:28" ht="13.5" customHeight="1">
      <c r="A348" s="47" t="e">
        <f>'Conveyor List'!#REF!</f>
        <v>#REF!</v>
      </c>
      <c r="B34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8" s="41" t="e">
        <f>IF(AND('Conveyor List'!#REF!="",'Conveyor List'!#REF!=""),0,'Conveyor List'!#REF!+'Conveyor List'!#REF!/12)</f>
        <v>#REF!</v>
      </c>
      <c r="D348" s="41" t="e">
        <f>IF(AND('Conveyor List'!#REF!="",'Conveyor List'!#REF!=""),0,IF(ISERROR(FIND("Slave",'Conveyor List'!#REF!)) =FALSE,'Conveyor List'!#REF!+'Conveyor List'!#REF!/12,0))</f>
        <v>#REF!</v>
      </c>
      <c r="E348" s="42" t="e">
        <f>IF('Conveyor List'!#REF!="",0,'Conveyor List'!#REF!)</f>
        <v>#REF!</v>
      </c>
      <c r="F34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8" s="41">
        <f>IF(Rework!W349&gt;0,IF(Rework!W349&gt;1,2,1),0)</f>
        <v>0</v>
      </c>
      <c r="I348" s="43">
        <f>IF(Rework!X349="",IF(Rework!$E349=61.5,2400,1800),Rework!X349)</f>
        <v>1800</v>
      </c>
      <c r="J348" s="41">
        <v>30</v>
      </c>
      <c r="K348" s="44">
        <f>IF(ISERROR(FIND("Slider",'Conveyor List'!#REF!))=FALSE,0.3,IF(ISERROR(FIND("Roller",'Conveyor List'!#REF!))=FALSE,0.05,0.25))</f>
        <v>0.25</v>
      </c>
      <c r="L348" s="44">
        <v>1</v>
      </c>
      <c r="M348" s="44">
        <v>0.95</v>
      </c>
      <c r="N348" s="44">
        <v>0.85</v>
      </c>
      <c r="O348" s="44">
        <f>IF(ISERROR(FIND("M",'Conveyor List'!#REF!))=TRUE,0.95,1)</f>
        <v>0.95</v>
      </c>
      <c r="P348" s="44">
        <v>1</v>
      </c>
      <c r="Q348" s="39" t="e">
        <f t="shared" si="60"/>
        <v>#REF!</v>
      </c>
      <c r="R348" s="39" t="e">
        <f t="shared" si="61"/>
        <v>#REF!</v>
      </c>
      <c r="S348" s="39" t="e">
        <f t="shared" si="62"/>
        <v>#REF!</v>
      </c>
      <c r="T348" s="39" t="e">
        <f t="shared" si="63"/>
        <v>#REF!</v>
      </c>
      <c r="U348" s="39" t="e">
        <f t="shared" si="64"/>
        <v>#REF!</v>
      </c>
      <c r="V348" s="39">
        <f t="shared" si="65"/>
        <v>0</v>
      </c>
      <c r="W348" s="39" t="e">
        <f t="shared" si="66"/>
        <v>#REF!</v>
      </c>
      <c r="X348" s="39" t="e">
        <f t="shared" si="67"/>
        <v>#REF!</v>
      </c>
      <c r="Y348" s="39" t="e">
        <f t="shared" si="68"/>
        <v>#REF!</v>
      </c>
      <c r="Z348" s="50" t="e">
        <f t="shared" si="69"/>
        <v>#REF!</v>
      </c>
      <c r="AA348" s="32" t="e">
        <f t="shared" si="70"/>
        <v>#REF!</v>
      </c>
      <c r="AB348" s="45" t="e">
        <f t="shared" si="71"/>
        <v>#REF!</v>
      </c>
    </row>
    <row r="349" spans="1:28" ht="13.5" customHeight="1">
      <c r="A349" s="47" t="e">
        <f>'Conveyor List'!#REF!</f>
        <v>#REF!</v>
      </c>
      <c r="B34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9" s="41" t="e">
        <f>IF(AND('Conveyor List'!#REF!="",'Conveyor List'!#REF!=""),0,'Conveyor List'!#REF!+'Conveyor List'!#REF!/12)</f>
        <v>#REF!</v>
      </c>
      <c r="D349" s="41" t="e">
        <f>IF(AND('Conveyor List'!#REF!="",'Conveyor List'!#REF!=""),0,IF(ISERROR(FIND("Slave",'Conveyor List'!#REF!)) =FALSE,'Conveyor List'!#REF!+'Conveyor List'!#REF!/12,0))</f>
        <v>#REF!</v>
      </c>
      <c r="E349" s="42" t="e">
        <f>IF('Conveyor List'!#REF!="",0,'Conveyor List'!#REF!)</f>
        <v>#REF!</v>
      </c>
      <c r="F34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9" s="41">
        <f>IF(Rework!W350&gt;0,IF(Rework!W350&gt;1,2,1),0)</f>
        <v>0</v>
      </c>
      <c r="I349" s="43">
        <f>IF(Rework!X350="",IF(Rework!$E350=61.5,2400,1800),Rework!X350)</f>
        <v>1800</v>
      </c>
      <c r="J349" s="41">
        <v>30</v>
      </c>
      <c r="K349" s="44">
        <f>IF(ISERROR(FIND("Slider",'Conveyor List'!#REF!))=FALSE,0.3,IF(ISERROR(FIND("Roller",'Conveyor List'!#REF!))=FALSE,0.05,0.25))</f>
        <v>0.25</v>
      </c>
      <c r="L349" s="44">
        <v>1</v>
      </c>
      <c r="M349" s="44">
        <v>0.95</v>
      </c>
      <c r="N349" s="44">
        <v>0.85</v>
      </c>
      <c r="O349" s="44">
        <f>IF(ISERROR(FIND("M",'Conveyor List'!#REF!))=TRUE,0.95,1)</f>
        <v>0.95</v>
      </c>
      <c r="P349" s="44">
        <v>1</v>
      </c>
      <c r="Q349" s="39" t="e">
        <f t="shared" si="60"/>
        <v>#REF!</v>
      </c>
      <c r="R349" s="39" t="e">
        <f t="shared" si="61"/>
        <v>#REF!</v>
      </c>
      <c r="S349" s="39" t="e">
        <f t="shared" si="62"/>
        <v>#REF!</v>
      </c>
      <c r="T349" s="39" t="e">
        <f t="shared" si="63"/>
        <v>#REF!</v>
      </c>
      <c r="U349" s="39" t="e">
        <f t="shared" si="64"/>
        <v>#REF!</v>
      </c>
      <c r="V349" s="39">
        <f t="shared" si="65"/>
        <v>0</v>
      </c>
      <c r="W349" s="39" t="e">
        <f t="shared" si="66"/>
        <v>#REF!</v>
      </c>
      <c r="X349" s="39" t="e">
        <f t="shared" si="67"/>
        <v>#REF!</v>
      </c>
      <c r="Y349" s="39" t="e">
        <f t="shared" si="68"/>
        <v>#REF!</v>
      </c>
      <c r="Z349" s="50" t="e">
        <f t="shared" si="69"/>
        <v>#REF!</v>
      </c>
      <c r="AA349" s="32" t="e">
        <f t="shared" si="70"/>
        <v>#REF!</v>
      </c>
      <c r="AB349" s="45" t="e">
        <f t="shared" si="71"/>
        <v>#REF!</v>
      </c>
    </row>
    <row r="350" spans="1:28" ht="13.5" customHeight="1">
      <c r="A350" s="47" t="e">
        <f>'Conveyor List'!#REF!</f>
        <v>#REF!</v>
      </c>
      <c r="B35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0" s="41" t="e">
        <f>IF(AND('Conveyor List'!#REF!="",'Conveyor List'!#REF!=""),0,'Conveyor List'!#REF!+'Conveyor List'!#REF!/12)</f>
        <v>#REF!</v>
      </c>
      <c r="D350" s="41" t="e">
        <f>IF(AND('Conveyor List'!#REF!="",'Conveyor List'!#REF!=""),0,IF(ISERROR(FIND("Slave",'Conveyor List'!#REF!)) =FALSE,'Conveyor List'!#REF!+'Conveyor List'!#REF!/12,0))</f>
        <v>#REF!</v>
      </c>
      <c r="E350" s="42" t="e">
        <f>IF('Conveyor List'!#REF!="",0,'Conveyor List'!#REF!)</f>
        <v>#REF!</v>
      </c>
      <c r="F35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0" s="41">
        <f>IF(Rework!W351&gt;0,IF(Rework!W351&gt;1,2,1),0)</f>
        <v>0</v>
      </c>
      <c r="I350" s="43">
        <f>IF(Rework!X351="",IF(Rework!$E351=61.5,2400,1800),Rework!X351)</f>
        <v>1800</v>
      </c>
      <c r="J350" s="41">
        <v>30</v>
      </c>
      <c r="K350" s="44">
        <f>IF(ISERROR(FIND("Slider",'Conveyor List'!#REF!))=FALSE,0.3,IF(ISERROR(FIND("Roller",'Conveyor List'!#REF!))=FALSE,0.05,0.25))</f>
        <v>0.25</v>
      </c>
      <c r="L350" s="44">
        <v>1</v>
      </c>
      <c r="M350" s="44">
        <v>0.95</v>
      </c>
      <c r="N350" s="44">
        <v>0.85</v>
      </c>
      <c r="O350" s="44">
        <f>IF(ISERROR(FIND("M",'Conveyor List'!#REF!))=TRUE,0.95,1)</f>
        <v>0.95</v>
      </c>
      <c r="P350" s="44">
        <v>1</v>
      </c>
      <c r="Q350" s="39" t="e">
        <f t="shared" si="60"/>
        <v>#REF!</v>
      </c>
      <c r="R350" s="39" t="e">
        <f t="shared" si="61"/>
        <v>#REF!</v>
      </c>
      <c r="S350" s="39" t="e">
        <f t="shared" si="62"/>
        <v>#REF!</v>
      </c>
      <c r="T350" s="39" t="e">
        <f t="shared" si="63"/>
        <v>#REF!</v>
      </c>
      <c r="U350" s="39" t="e">
        <f t="shared" si="64"/>
        <v>#REF!</v>
      </c>
      <c r="V350" s="39">
        <f t="shared" si="65"/>
        <v>0</v>
      </c>
      <c r="W350" s="39" t="e">
        <f t="shared" si="66"/>
        <v>#REF!</v>
      </c>
      <c r="X350" s="39" t="e">
        <f t="shared" si="67"/>
        <v>#REF!</v>
      </c>
      <c r="Y350" s="39" t="e">
        <f t="shared" si="68"/>
        <v>#REF!</v>
      </c>
      <c r="Z350" s="50" t="e">
        <f t="shared" si="69"/>
        <v>#REF!</v>
      </c>
      <c r="AA350" s="32" t="e">
        <f t="shared" si="70"/>
        <v>#REF!</v>
      </c>
      <c r="AB350" s="45" t="e">
        <f t="shared" si="71"/>
        <v>#REF!</v>
      </c>
    </row>
    <row r="351" spans="1:28" ht="13.5" customHeight="1">
      <c r="A351" s="47" t="e">
        <f>'Conveyor List'!#REF!</f>
        <v>#REF!</v>
      </c>
      <c r="B35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1" s="41" t="e">
        <f>IF(AND('Conveyor List'!#REF!="",'Conveyor List'!#REF!=""),0,'Conveyor List'!#REF!+'Conveyor List'!#REF!/12)</f>
        <v>#REF!</v>
      </c>
      <c r="D351" s="41" t="e">
        <f>IF(AND('Conveyor List'!#REF!="",'Conveyor List'!#REF!=""),0,IF(ISERROR(FIND("Slave",'Conveyor List'!#REF!)) =FALSE,'Conveyor List'!#REF!+'Conveyor List'!#REF!/12,0))</f>
        <v>#REF!</v>
      </c>
      <c r="E351" s="42" t="e">
        <f>IF('Conveyor List'!#REF!="",0,'Conveyor List'!#REF!)</f>
        <v>#REF!</v>
      </c>
      <c r="F35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1" s="41">
        <f>IF(Rework!W352&gt;0,IF(Rework!W352&gt;1,2,1),0)</f>
        <v>0</v>
      </c>
      <c r="I351" s="43">
        <f>IF(Rework!X352="",IF(Rework!$E352=61.5,2400,1800),Rework!X352)</f>
        <v>1800</v>
      </c>
      <c r="J351" s="41">
        <v>30</v>
      </c>
      <c r="K351" s="44">
        <f>IF(ISERROR(FIND("Slider",'Conveyor List'!#REF!))=FALSE,0.3,IF(ISERROR(FIND("Roller",'Conveyor List'!#REF!))=FALSE,0.05,0.25))</f>
        <v>0.25</v>
      </c>
      <c r="L351" s="44">
        <v>1</v>
      </c>
      <c r="M351" s="44">
        <v>0.95</v>
      </c>
      <c r="N351" s="44">
        <v>0.85</v>
      </c>
      <c r="O351" s="44">
        <f>IF(ISERROR(FIND("M",'Conveyor List'!#REF!))=TRUE,0.95,1)</f>
        <v>0.95</v>
      </c>
      <c r="P351" s="44">
        <v>1</v>
      </c>
      <c r="Q351" s="39" t="e">
        <f t="shared" si="60"/>
        <v>#REF!</v>
      </c>
      <c r="R351" s="39" t="e">
        <f t="shared" si="61"/>
        <v>#REF!</v>
      </c>
      <c r="S351" s="39" t="e">
        <f t="shared" si="62"/>
        <v>#REF!</v>
      </c>
      <c r="T351" s="39" t="e">
        <f t="shared" si="63"/>
        <v>#REF!</v>
      </c>
      <c r="U351" s="39" t="e">
        <f t="shared" si="64"/>
        <v>#REF!</v>
      </c>
      <c r="V351" s="39">
        <f t="shared" si="65"/>
        <v>0</v>
      </c>
      <c r="W351" s="39" t="e">
        <f t="shared" si="66"/>
        <v>#REF!</v>
      </c>
      <c r="X351" s="39" t="e">
        <f t="shared" si="67"/>
        <v>#REF!</v>
      </c>
      <c r="Y351" s="39" t="e">
        <f t="shared" si="68"/>
        <v>#REF!</v>
      </c>
      <c r="Z351" s="50" t="e">
        <f t="shared" si="69"/>
        <v>#REF!</v>
      </c>
      <c r="AA351" s="32" t="e">
        <f t="shared" si="70"/>
        <v>#REF!</v>
      </c>
      <c r="AB351" s="45" t="e">
        <f t="shared" si="71"/>
        <v>#REF!</v>
      </c>
    </row>
    <row r="352" spans="1:28" ht="13.5" customHeight="1">
      <c r="A352" s="47" t="e">
        <f>'Conveyor List'!#REF!</f>
        <v>#REF!</v>
      </c>
      <c r="B35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2" s="41" t="e">
        <f>IF(AND('Conveyor List'!#REF!="",'Conveyor List'!#REF!=""),0,'Conveyor List'!#REF!+'Conveyor List'!#REF!/12)</f>
        <v>#REF!</v>
      </c>
      <c r="D352" s="41" t="e">
        <f>IF(AND('Conveyor List'!#REF!="",'Conveyor List'!#REF!=""),0,IF(ISERROR(FIND("Slave",'Conveyor List'!#REF!)) =FALSE,'Conveyor List'!#REF!+'Conveyor List'!#REF!/12,0))</f>
        <v>#REF!</v>
      </c>
      <c r="E352" s="42" t="e">
        <f>IF('Conveyor List'!#REF!="",0,'Conveyor List'!#REF!)</f>
        <v>#REF!</v>
      </c>
      <c r="F35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2" s="41">
        <f>IF(Rework!W353&gt;0,IF(Rework!W353&gt;1,2,1),0)</f>
        <v>0</v>
      </c>
      <c r="I352" s="43">
        <f>IF(Rework!X353="",IF(Rework!$E353=61.5,2400,1800),Rework!X353)</f>
        <v>1800</v>
      </c>
      <c r="J352" s="41">
        <v>30</v>
      </c>
      <c r="K352" s="44">
        <f>IF(ISERROR(FIND("Slider",'Conveyor List'!#REF!))=FALSE,0.3,IF(ISERROR(FIND("Roller",'Conveyor List'!#REF!))=FALSE,0.05,0.25))</f>
        <v>0.25</v>
      </c>
      <c r="L352" s="44">
        <v>1</v>
      </c>
      <c r="M352" s="44">
        <v>0.95</v>
      </c>
      <c r="N352" s="44">
        <v>0.85</v>
      </c>
      <c r="O352" s="44">
        <f>IF(ISERROR(FIND("M",'Conveyor List'!#REF!))=TRUE,0.95,1)</f>
        <v>0.95</v>
      </c>
      <c r="P352" s="44">
        <v>1</v>
      </c>
      <c r="Q352" s="39" t="e">
        <f t="shared" si="60"/>
        <v>#REF!</v>
      </c>
      <c r="R352" s="39" t="e">
        <f t="shared" si="61"/>
        <v>#REF!</v>
      </c>
      <c r="S352" s="39" t="e">
        <f t="shared" si="62"/>
        <v>#REF!</v>
      </c>
      <c r="T352" s="39" t="e">
        <f t="shared" si="63"/>
        <v>#REF!</v>
      </c>
      <c r="U352" s="39" t="e">
        <f t="shared" si="64"/>
        <v>#REF!</v>
      </c>
      <c r="V352" s="39">
        <f t="shared" si="65"/>
        <v>0</v>
      </c>
      <c r="W352" s="39" t="e">
        <f t="shared" si="66"/>
        <v>#REF!</v>
      </c>
      <c r="X352" s="39" t="e">
        <f t="shared" si="67"/>
        <v>#REF!</v>
      </c>
      <c r="Y352" s="39" t="e">
        <f t="shared" si="68"/>
        <v>#REF!</v>
      </c>
      <c r="Z352" s="50" t="e">
        <f t="shared" si="69"/>
        <v>#REF!</v>
      </c>
      <c r="AA352" s="32" t="e">
        <f t="shared" si="70"/>
        <v>#REF!</v>
      </c>
      <c r="AB352" s="45" t="e">
        <f t="shared" si="71"/>
        <v>#REF!</v>
      </c>
    </row>
    <row r="353" spans="1:28" ht="13.5" customHeight="1">
      <c r="A353" s="47" t="e">
        <f>'Conveyor List'!#REF!</f>
        <v>#REF!</v>
      </c>
      <c r="B35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3" s="41" t="e">
        <f>IF(AND('Conveyor List'!#REF!="",'Conveyor List'!#REF!=""),0,'Conveyor List'!#REF!+'Conveyor List'!#REF!/12)</f>
        <v>#REF!</v>
      </c>
      <c r="D353" s="41" t="e">
        <f>IF(AND('Conveyor List'!#REF!="",'Conveyor List'!#REF!=""),0,IF(ISERROR(FIND("Slave",'Conveyor List'!#REF!)) =FALSE,'Conveyor List'!#REF!+'Conveyor List'!#REF!/12,0))</f>
        <v>#REF!</v>
      </c>
      <c r="E353" s="42" t="e">
        <f>IF('Conveyor List'!#REF!="",0,'Conveyor List'!#REF!)</f>
        <v>#REF!</v>
      </c>
      <c r="F35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3" s="41">
        <f>IF(Rework!W354&gt;0,IF(Rework!W354&gt;1,2,1),0)</f>
        <v>0</v>
      </c>
      <c r="I353" s="43">
        <f>IF(Rework!X354="",IF(Rework!$E354=61.5,2400,1800),Rework!X354)</f>
        <v>1800</v>
      </c>
      <c r="J353" s="41">
        <v>30</v>
      </c>
      <c r="K353" s="44">
        <f>IF(ISERROR(FIND("Slider",'Conveyor List'!#REF!))=FALSE,0.3,IF(ISERROR(FIND("Roller",'Conveyor List'!#REF!))=FALSE,0.05,0.25))</f>
        <v>0.25</v>
      </c>
      <c r="L353" s="44">
        <v>1</v>
      </c>
      <c r="M353" s="44">
        <v>0.95</v>
      </c>
      <c r="N353" s="44">
        <v>0.85</v>
      </c>
      <c r="O353" s="44">
        <f>IF(ISERROR(FIND("M",'Conveyor List'!#REF!))=TRUE,0.95,1)</f>
        <v>0.95</v>
      </c>
      <c r="P353" s="44">
        <v>1</v>
      </c>
      <c r="Q353" s="39" t="e">
        <f t="shared" si="60"/>
        <v>#REF!</v>
      </c>
      <c r="R353" s="39" t="e">
        <f t="shared" si="61"/>
        <v>#REF!</v>
      </c>
      <c r="S353" s="39" t="e">
        <f t="shared" si="62"/>
        <v>#REF!</v>
      </c>
      <c r="T353" s="39" t="e">
        <f t="shared" si="63"/>
        <v>#REF!</v>
      </c>
      <c r="U353" s="39" t="e">
        <f t="shared" si="64"/>
        <v>#REF!</v>
      </c>
      <c r="V353" s="39">
        <f t="shared" si="65"/>
        <v>0</v>
      </c>
      <c r="W353" s="39" t="e">
        <f t="shared" si="66"/>
        <v>#REF!</v>
      </c>
      <c r="X353" s="39" t="e">
        <f t="shared" si="67"/>
        <v>#REF!</v>
      </c>
      <c r="Y353" s="39" t="e">
        <f t="shared" si="68"/>
        <v>#REF!</v>
      </c>
      <c r="Z353" s="50" t="e">
        <f t="shared" si="69"/>
        <v>#REF!</v>
      </c>
      <c r="AA353" s="32" t="e">
        <f t="shared" si="70"/>
        <v>#REF!</v>
      </c>
      <c r="AB353" s="45" t="e">
        <f t="shared" si="71"/>
        <v>#REF!</v>
      </c>
    </row>
    <row r="354" spans="1:28" ht="13.5" customHeight="1">
      <c r="A354" s="47" t="e">
        <f>'Conveyor List'!#REF!</f>
        <v>#REF!</v>
      </c>
      <c r="B35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4" s="41" t="e">
        <f>IF(AND('Conveyor List'!#REF!="",'Conveyor List'!#REF!=""),0,'Conveyor List'!#REF!+'Conveyor List'!#REF!/12)</f>
        <v>#REF!</v>
      </c>
      <c r="D354" s="41" t="e">
        <f>IF(AND('Conveyor List'!#REF!="",'Conveyor List'!#REF!=""),0,IF(ISERROR(FIND("Slave",'Conveyor List'!#REF!)) =FALSE,'Conveyor List'!#REF!+'Conveyor List'!#REF!/12,0))</f>
        <v>#REF!</v>
      </c>
      <c r="E354" s="42" t="e">
        <f>IF('Conveyor List'!#REF!="",0,'Conveyor List'!#REF!)</f>
        <v>#REF!</v>
      </c>
      <c r="F35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4" s="41">
        <f>IF(Rework!W355&gt;0,IF(Rework!W355&gt;1,2,1),0)</f>
        <v>0</v>
      </c>
      <c r="I354" s="43">
        <f>IF(Rework!X355="",IF(Rework!$E355=61.5,2400,1800),Rework!X355)</f>
        <v>1800</v>
      </c>
      <c r="J354" s="41">
        <v>30</v>
      </c>
      <c r="K354" s="44">
        <f>IF(ISERROR(FIND("Slider",'Conveyor List'!#REF!))=FALSE,0.3,IF(ISERROR(FIND("Roller",'Conveyor List'!#REF!))=FALSE,0.05,0.25))</f>
        <v>0.25</v>
      </c>
      <c r="L354" s="44">
        <v>1</v>
      </c>
      <c r="M354" s="44">
        <v>0.95</v>
      </c>
      <c r="N354" s="44">
        <v>0.85</v>
      </c>
      <c r="O354" s="44">
        <f>IF(ISERROR(FIND("M",'Conveyor List'!#REF!))=TRUE,0.95,1)</f>
        <v>0.95</v>
      </c>
      <c r="P354" s="44">
        <v>1</v>
      </c>
      <c r="Q354" s="39" t="e">
        <f t="shared" si="60"/>
        <v>#REF!</v>
      </c>
      <c r="R354" s="39" t="e">
        <f t="shared" si="61"/>
        <v>#REF!</v>
      </c>
      <c r="S354" s="39" t="e">
        <f t="shared" si="62"/>
        <v>#REF!</v>
      </c>
      <c r="T354" s="39" t="e">
        <f t="shared" si="63"/>
        <v>#REF!</v>
      </c>
      <c r="U354" s="39" t="e">
        <f t="shared" si="64"/>
        <v>#REF!</v>
      </c>
      <c r="V354" s="39">
        <f t="shared" si="65"/>
        <v>0</v>
      </c>
      <c r="W354" s="39" t="e">
        <f t="shared" si="66"/>
        <v>#REF!</v>
      </c>
      <c r="X354" s="39" t="e">
        <f t="shared" si="67"/>
        <v>#REF!</v>
      </c>
      <c r="Y354" s="39" t="e">
        <f t="shared" si="68"/>
        <v>#REF!</v>
      </c>
      <c r="Z354" s="50" t="e">
        <f t="shared" si="69"/>
        <v>#REF!</v>
      </c>
      <c r="AA354" s="32" t="e">
        <f t="shared" si="70"/>
        <v>#REF!</v>
      </c>
      <c r="AB354" s="45" t="e">
        <f t="shared" si="71"/>
        <v>#REF!</v>
      </c>
    </row>
    <row r="355" spans="1:28" ht="13.5" customHeight="1">
      <c r="A355" s="47" t="e">
        <f>'Conveyor List'!#REF!</f>
        <v>#REF!</v>
      </c>
      <c r="B35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5" s="41" t="e">
        <f>IF(AND('Conveyor List'!#REF!="",'Conveyor List'!#REF!=""),0,'Conveyor List'!#REF!+'Conveyor List'!#REF!/12)</f>
        <v>#REF!</v>
      </c>
      <c r="D355" s="41" t="e">
        <f>IF(AND('Conveyor List'!#REF!="",'Conveyor List'!#REF!=""),0,IF(ISERROR(FIND("Slave",'Conveyor List'!#REF!)) =FALSE,'Conveyor List'!#REF!+'Conveyor List'!#REF!/12,0))</f>
        <v>#REF!</v>
      </c>
      <c r="E355" s="42" t="e">
        <f>IF('Conveyor List'!#REF!="",0,'Conveyor List'!#REF!)</f>
        <v>#REF!</v>
      </c>
      <c r="F35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5" s="41">
        <f>IF(Rework!W356&gt;0,IF(Rework!W356&gt;1,2,1),0)</f>
        <v>0</v>
      </c>
      <c r="I355" s="43">
        <f>IF(Rework!X356="",IF(Rework!$E356=61.5,2400,1800),Rework!X356)</f>
        <v>1800</v>
      </c>
      <c r="J355" s="41">
        <v>30</v>
      </c>
      <c r="K355" s="44">
        <f>IF(ISERROR(FIND("Slider",'Conveyor List'!#REF!))=FALSE,0.3,IF(ISERROR(FIND("Roller",'Conveyor List'!#REF!))=FALSE,0.05,0.25))</f>
        <v>0.25</v>
      </c>
      <c r="L355" s="44">
        <v>1</v>
      </c>
      <c r="M355" s="44">
        <v>0.95</v>
      </c>
      <c r="N355" s="44">
        <v>0.85</v>
      </c>
      <c r="O355" s="44">
        <f>IF(ISERROR(FIND("M",'Conveyor List'!#REF!))=TRUE,0.95,1)</f>
        <v>0.95</v>
      </c>
      <c r="P355" s="44">
        <v>1</v>
      </c>
      <c r="Q355" s="39" t="e">
        <f t="shared" si="60"/>
        <v>#REF!</v>
      </c>
      <c r="R355" s="39" t="e">
        <f t="shared" si="61"/>
        <v>#REF!</v>
      </c>
      <c r="S355" s="39" t="e">
        <f t="shared" si="62"/>
        <v>#REF!</v>
      </c>
      <c r="T355" s="39" t="e">
        <f t="shared" si="63"/>
        <v>#REF!</v>
      </c>
      <c r="U355" s="39" t="e">
        <f t="shared" si="64"/>
        <v>#REF!</v>
      </c>
      <c r="V355" s="39">
        <f t="shared" si="65"/>
        <v>0</v>
      </c>
      <c r="W355" s="39" t="e">
        <f t="shared" si="66"/>
        <v>#REF!</v>
      </c>
      <c r="X355" s="39" t="e">
        <f t="shared" si="67"/>
        <v>#REF!</v>
      </c>
      <c r="Y355" s="39" t="e">
        <f t="shared" si="68"/>
        <v>#REF!</v>
      </c>
      <c r="Z355" s="50" t="e">
        <f t="shared" si="69"/>
        <v>#REF!</v>
      </c>
      <c r="AA355" s="32" t="e">
        <f t="shared" si="70"/>
        <v>#REF!</v>
      </c>
      <c r="AB355" s="45" t="e">
        <f t="shared" si="71"/>
        <v>#REF!</v>
      </c>
    </row>
    <row r="356" spans="1:28" ht="13.5" customHeight="1">
      <c r="A356" s="47" t="e">
        <f>'Conveyor List'!#REF!</f>
        <v>#REF!</v>
      </c>
      <c r="B35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6" s="41" t="e">
        <f>IF(AND('Conveyor List'!#REF!="",'Conveyor List'!#REF!=""),0,'Conveyor List'!#REF!+'Conveyor List'!#REF!/12)</f>
        <v>#REF!</v>
      </c>
      <c r="D356" s="41" t="e">
        <f>IF(AND('Conveyor List'!#REF!="",'Conveyor List'!#REF!=""),0,IF(ISERROR(FIND("Slave",'Conveyor List'!#REF!)) =FALSE,'Conveyor List'!#REF!+'Conveyor List'!#REF!/12,0))</f>
        <v>#REF!</v>
      </c>
      <c r="E356" s="42" t="e">
        <f>IF('Conveyor List'!#REF!="",0,'Conveyor List'!#REF!)</f>
        <v>#REF!</v>
      </c>
      <c r="F35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6" s="41">
        <f>IF(Rework!W357&gt;0,IF(Rework!W357&gt;1,2,1),0)</f>
        <v>0</v>
      </c>
      <c r="I356" s="43">
        <f>IF(Rework!X357="",IF(Rework!$E357=61.5,2400,1800),Rework!X357)</f>
        <v>1800</v>
      </c>
      <c r="J356" s="41">
        <v>30</v>
      </c>
      <c r="K356" s="44">
        <f>IF(ISERROR(FIND("Slider",'Conveyor List'!#REF!))=FALSE,0.3,IF(ISERROR(FIND("Roller",'Conveyor List'!#REF!))=FALSE,0.05,0.25))</f>
        <v>0.25</v>
      </c>
      <c r="L356" s="44">
        <v>1</v>
      </c>
      <c r="M356" s="44">
        <v>0.95</v>
      </c>
      <c r="N356" s="44">
        <v>0.85</v>
      </c>
      <c r="O356" s="44">
        <f>IF(ISERROR(FIND("M",'Conveyor List'!#REF!))=TRUE,0.95,1)</f>
        <v>0.95</v>
      </c>
      <c r="P356" s="44">
        <v>1</v>
      </c>
      <c r="Q356" s="39" t="e">
        <f t="shared" si="60"/>
        <v>#REF!</v>
      </c>
      <c r="R356" s="39" t="e">
        <f t="shared" si="61"/>
        <v>#REF!</v>
      </c>
      <c r="S356" s="39" t="e">
        <f t="shared" si="62"/>
        <v>#REF!</v>
      </c>
      <c r="T356" s="39" t="e">
        <f t="shared" si="63"/>
        <v>#REF!</v>
      </c>
      <c r="U356" s="39" t="e">
        <f t="shared" si="64"/>
        <v>#REF!</v>
      </c>
      <c r="V356" s="39">
        <f t="shared" si="65"/>
        <v>0</v>
      </c>
      <c r="W356" s="39" t="e">
        <f t="shared" si="66"/>
        <v>#REF!</v>
      </c>
      <c r="X356" s="39" t="e">
        <f t="shared" si="67"/>
        <v>#REF!</v>
      </c>
      <c r="Y356" s="39" t="e">
        <f t="shared" si="68"/>
        <v>#REF!</v>
      </c>
      <c r="Z356" s="50" t="e">
        <f t="shared" si="69"/>
        <v>#REF!</v>
      </c>
      <c r="AA356" s="32" t="e">
        <f t="shared" si="70"/>
        <v>#REF!</v>
      </c>
      <c r="AB356" s="45" t="e">
        <f t="shared" si="71"/>
        <v>#REF!</v>
      </c>
    </row>
    <row r="357" spans="1:28" ht="13.5" customHeight="1">
      <c r="A357" s="47" t="e">
        <f>'Conveyor List'!#REF!</f>
        <v>#REF!</v>
      </c>
      <c r="B35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7" s="41" t="e">
        <f>IF(AND('Conveyor List'!#REF!="",'Conveyor List'!#REF!=""),0,'Conveyor List'!#REF!+'Conveyor List'!#REF!/12)</f>
        <v>#REF!</v>
      </c>
      <c r="D357" s="41" t="e">
        <f>IF(AND('Conveyor List'!#REF!="",'Conveyor List'!#REF!=""),0,IF(ISERROR(FIND("Slave",'Conveyor List'!#REF!)) =FALSE,'Conveyor List'!#REF!+'Conveyor List'!#REF!/12,0))</f>
        <v>#REF!</v>
      </c>
      <c r="E357" s="42" t="e">
        <f>IF('Conveyor List'!#REF!="",0,'Conveyor List'!#REF!)</f>
        <v>#REF!</v>
      </c>
      <c r="F35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7" s="41">
        <f>IF(Rework!W358&gt;0,IF(Rework!W358&gt;1,2,1),0)</f>
        <v>0</v>
      </c>
      <c r="I357" s="43">
        <f>IF(Rework!X358="",IF(Rework!$E358=61.5,2400,1800),Rework!X358)</f>
        <v>1800</v>
      </c>
      <c r="J357" s="41">
        <v>30</v>
      </c>
      <c r="K357" s="44">
        <f>IF(ISERROR(FIND("Slider",'Conveyor List'!#REF!))=FALSE,0.3,IF(ISERROR(FIND("Roller",'Conveyor List'!#REF!))=FALSE,0.05,0.25))</f>
        <v>0.25</v>
      </c>
      <c r="L357" s="44">
        <v>1</v>
      </c>
      <c r="M357" s="44">
        <v>0.95</v>
      </c>
      <c r="N357" s="44">
        <v>0.85</v>
      </c>
      <c r="O357" s="44">
        <f>IF(ISERROR(FIND("M",'Conveyor List'!#REF!))=TRUE,0.95,1)</f>
        <v>0.95</v>
      </c>
      <c r="P357" s="44">
        <v>1</v>
      </c>
      <c r="Q357" s="39" t="e">
        <f t="shared" si="60"/>
        <v>#REF!</v>
      </c>
      <c r="R357" s="39" t="e">
        <f t="shared" si="61"/>
        <v>#REF!</v>
      </c>
      <c r="S357" s="39" t="e">
        <f t="shared" si="62"/>
        <v>#REF!</v>
      </c>
      <c r="T357" s="39" t="e">
        <f t="shared" si="63"/>
        <v>#REF!</v>
      </c>
      <c r="U357" s="39" t="e">
        <f t="shared" si="64"/>
        <v>#REF!</v>
      </c>
      <c r="V357" s="39">
        <f t="shared" si="65"/>
        <v>0</v>
      </c>
      <c r="W357" s="39" t="e">
        <f t="shared" si="66"/>
        <v>#REF!</v>
      </c>
      <c r="X357" s="39" t="e">
        <f t="shared" si="67"/>
        <v>#REF!</v>
      </c>
      <c r="Y357" s="39" t="e">
        <f t="shared" si="68"/>
        <v>#REF!</v>
      </c>
      <c r="Z357" s="50" t="e">
        <f t="shared" si="69"/>
        <v>#REF!</v>
      </c>
      <c r="AA357" s="32" t="e">
        <f t="shared" si="70"/>
        <v>#REF!</v>
      </c>
      <c r="AB357" s="45" t="e">
        <f t="shared" si="71"/>
        <v>#REF!</v>
      </c>
    </row>
    <row r="358" spans="1:28" ht="13.5" customHeight="1">
      <c r="A358" s="47" t="e">
        <f>'Conveyor List'!#REF!</f>
        <v>#REF!</v>
      </c>
      <c r="B35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8" s="41" t="e">
        <f>IF(AND('Conveyor List'!#REF!="",'Conveyor List'!#REF!=""),0,'Conveyor List'!#REF!+'Conveyor List'!#REF!/12)</f>
        <v>#REF!</v>
      </c>
      <c r="D358" s="41" t="e">
        <f>IF(AND('Conveyor List'!#REF!="",'Conveyor List'!#REF!=""),0,IF(ISERROR(FIND("Slave",'Conveyor List'!#REF!)) =FALSE,'Conveyor List'!#REF!+'Conveyor List'!#REF!/12,0))</f>
        <v>#REF!</v>
      </c>
      <c r="E358" s="42" t="e">
        <f>IF('Conveyor List'!#REF!="",0,'Conveyor List'!#REF!)</f>
        <v>#REF!</v>
      </c>
      <c r="F35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8" s="41">
        <f>IF(Rework!W359&gt;0,IF(Rework!W359&gt;1,2,1),0)</f>
        <v>0</v>
      </c>
      <c r="I358" s="43">
        <f>IF(Rework!X359="",IF(Rework!$E359=61.5,2400,1800),Rework!X359)</f>
        <v>1800</v>
      </c>
      <c r="J358" s="41">
        <v>30</v>
      </c>
      <c r="K358" s="44">
        <f>IF(ISERROR(FIND("Slider",'Conveyor List'!#REF!))=FALSE,0.3,IF(ISERROR(FIND("Roller",'Conveyor List'!#REF!))=FALSE,0.05,0.25))</f>
        <v>0.25</v>
      </c>
      <c r="L358" s="44">
        <v>1</v>
      </c>
      <c r="M358" s="44">
        <v>0.95</v>
      </c>
      <c r="N358" s="44">
        <v>0.85</v>
      </c>
      <c r="O358" s="44">
        <f>IF(ISERROR(FIND("M",'Conveyor List'!#REF!))=TRUE,0.95,1)</f>
        <v>0.95</v>
      </c>
      <c r="P358" s="44">
        <v>1</v>
      </c>
      <c r="Q358" s="39" t="e">
        <f t="shared" si="60"/>
        <v>#REF!</v>
      </c>
      <c r="R358" s="39" t="e">
        <f t="shared" si="61"/>
        <v>#REF!</v>
      </c>
      <c r="S358" s="39" t="e">
        <f t="shared" si="62"/>
        <v>#REF!</v>
      </c>
      <c r="T358" s="39" t="e">
        <f t="shared" si="63"/>
        <v>#REF!</v>
      </c>
      <c r="U358" s="39" t="e">
        <f t="shared" si="64"/>
        <v>#REF!</v>
      </c>
      <c r="V358" s="39">
        <f t="shared" si="65"/>
        <v>0</v>
      </c>
      <c r="W358" s="39" t="e">
        <f t="shared" si="66"/>
        <v>#REF!</v>
      </c>
      <c r="X358" s="39" t="e">
        <f t="shared" si="67"/>
        <v>#REF!</v>
      </c>
      <c r="Y358" s="39" t="e">
        <f t="shared" si="68"/>
        <v>#REF!</v>
      </c>
      <c r="Z358" s="50" t="e">
        <f t="shared" si="69"/>
        <v>#REF!</v>
      </c>
      <c r="AA358" s="32" t="e">
        <f t="shared" si="70"/>
        <v>#REF!</v>
      </c>
      <c r="AB358" s="45" t="e">
        <f t="shared" si="71"/>
        <v>#REF!</v>
      </c>
    </row>
    <row r="359" spans="1:28" ht="13.5" customHeight="1">
      <c r="A359" s="47" t="e">
        <f>'Conveyor List'!#REF!</f>
        <v>#REF!</v>
      </c>
      <c r="B35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9" s="41" t="e">
        <f>IF(AND('Conveyor List'!#REF!="",'Conveyor List'!#REF!=""),0,'Conveyor List'!#REF!+'Conveyor List'!#REF!/12)</f>
        <v>#REF!</v>
      </c>
      <c r="D359" s="41" t="e">
        <f>IF(AND('Conveyor List'!#REF!="",'Conveyor List'!#REF!=""),0,IF(ISERROR(FIND("Slave",'Conveyor List'!#REF!)) =FALSE,'Conveyor List'!#REF!+'Conveyor List'!#REF!/12,0))</f>
        <v>#REF!</v>
      </c>
      <c r="E359" s="42" t="e">
        <f>IF('Conveyor List'!#REF!="",0,'Conveyor List'!#REF!)</f>
        <v>#REF!</v>
      </c>
      <c r="F35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9" s="41">
        <f>IF(Rework!W360&gt;0,IF(Rework!W360&gt;1,2,1),0)</f>
        <v>0</v>
      </c>
      <c r="I359" s="43">
        <f>IF(Rework!X360="",IF(Rework!$E360=61.5,2400,1800),Rework!X360)</f>
        <v>1800</v>
      </c>
      <c r="J359" s="41">
        <v>30</v>
      </c>
      <c r="K359" s="44">
        <f>IF(ISERROR(FIND("Slider",'Conveyor List'!#REF!))=FALSE,0.3,IF(ISERROR(FIND("Roller",'Conveyor List'!#REF!))=FALSE,0.05,0.25))</f>
        <v>0.25</v>
      </c>
      <c r="L359" s="44">
        <v>1</v>
      </c>
      <c r="M359" s="44">
        <v>0.95</v>
      </c>
      <c r="N359" s="44">
        <v>0.85</v>
      </c>
      <c r="O359" s="44">
        <f>IF(ISERROR(FIND("M",'Conveyor List'!#REF!))=TRUE,0.95,1)</f>
        <v>0.95</v>
      </c>
      <c r="P359" s="44">
        <v>1</v>
      </c>
      <c r="Q359" s="39" t="e">
        <f t="shared" si="60"/>
        <v>#REF!</v>
      </c>
      <c r="R359" s="39" t="e">
        <f t="shared" si="61"/>
        <v>#REF!</v>
      </c>
      <c r="S359" s="39" t="e">
        <f t="shared" si="62"/>
        <v>#REF!</v>
      </c>
      <c r="T359" s="39" t="e">
        <f t="shared" si="63"/>
        <v>#REF!</v>
      </c>
      <c r="U359" s="39" t="e">
        <f t="shared" si="64"/>
        <v>#REF!</v>
      </c>
      <c r="V359" s="39">
        <f t="shared" si="65"/>
        <v>0</v>
      </c>
      <c r="W359" s="39" t="e">
        <f t="shared" si="66"/>
        <v>#REF!</v>
      </c>
      <c r="X359" s="39" t="e">
        <f t="shared" si="67"/>
        <v>#REF!</v>
      </c>
      <c r="Y359" s="39" t="e">
        <f t="shared" si="68"/>
        <v>#REF!</v>
      </c>
      <c r="Z359" s="50" t="e">
        <f t="shared" si="69"/>
        <v>#REF!</v>
      </c>
      <c r="AA359" s="32" t="e">
        <f t="shared" si="70"/>
        <v>#REF!</v>
      </c>
      <c r="AB359" s="45" t="e">
        <f t="shared" si="71"/>
        <v>#REF!</v>
      </c>
    </row>
    <row r="360" spans="1:28" ht="13.5" customHeight="1">
      <c r="A360" s="47" t="e">
        <f>'Conveyor List'!#REF!</f>
        <v>#REF!</v>
      </c>
      <c r="B36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0" s="41" t="e">
        <f>IF(AND('Conveyor List'!#REF!="",'Conveyor List'!#REF!=""),0,'Conveyor List'!#REF!+'Conveyor List'!#REF!/12)</f>
        <v>#REF!</v>
      </c>
      <c r="D360" s="41" t="e">
        <f>IF(AND('Conveyor List'!#REF!="",'Conveyor List'!#REF!=""),0,IF(ISERROR(FIND("Slave",'Conveyor List'!#REF!)) =FALSE,'Conveyor List'!#REF!+'Conveyor List'!#REF!/12,0))</f>
        <v>#REF!</v>
      </c>
      <c r="E360" s="42" t="e">
        <f>IF('Conveyor List'!#REF!="",0,'Conveyor List'!#REF!)</f>
        <v>#REF!</v>
      </c>
      <c r="F36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0" s="41">
        <f>IF(Rework!W361&gt;0,IF(Rework!W361&gt;1,2,1),0)</f>
        <v>0</v>
      </c>
      <c r="I360" s="43">
        <f>IF(Rework!X361="",IF(Rework!$E361=61.5,2400,1800),Rework!X361)</f>
        <v>1800</v>
      </c>
      <c r="J360" s="41">
        <v>30</v>
      </c>
      <c r="K360" s="44">
        <f>IF(ISERROR(FIND("Slider",'Conveyor List'!#REF!))=FALSE,0.3,IF(ISERROR(FIND("Roller",'Conveyor List'!#REF!))=FALSE,0.05,0.25))</f>
        <v>0.25</v>
      </c>
      <c r="L360" s="44">
        <v>1</v>
      </c>
      <c r="M360" s="44">
        <v>0.95</v>
      </c>
      <c r="N360" s="44">
        <v>0.85</v>
      </c>
      <c r="O360" s="44">
        <f>IF(ISERROR(FIND("M",'Conveyor List'!#REF!))=TRUE,0.95,1)</f>
        <v>0.95</v>
      </c>
      <c r="P360" s="44">
        <v>1</v>
      </c>
      <c r="Q360" s="39" t="e">
        <f t="shared" si="60"/>
        <v>#REF!</v>
      </c>
      <c r="R360" s="39" t="e">
        <f t="shared" si="61"/>
        <v>#REF!</v>
      </c>
      <c r="S360" s="39" t="e">
        <f t="shared" si="62"/>
        <v>#REF!</v>
      </c>
      <c r="T360" s="39" t="e">
        <f t="shared" si="63"/>
        <v>#REF!</v>
      </c>
      <c r="U360" s="39" t="e">
        <f t="shared" si="64"/>
        <v>#REF!</v>
      </c>
      <c r="V360" s="39">
        <f t="shared" si="65"/>
        <v>0</v>
      </c>
      <c r="W360" s="39" t="e">
        <f t="shared" si="66"/>
        <v>#REF!</v>
      </c>
      <c r="X360" s="39" t="e">
        <f t="shared" si="67"/>
        <v>#REF!</v>
      </c>
      <c r="Y360" s="39" t="e">
        <f t="shared" si="68"/>
        <v>#REF!</v>
      </c>
      <c r="Z360" s="50" t="e">
        <f t="shared" si="69"/>
        <v>#REF!</v>
      </c>
      <c r="AA360" s="32" t="e">
        <f t="shared" si="70"/>
        <v>#REF!</v>
      </c>
      <c r="AB360" s="45" t="e">
        <f t="shared" si="71"/>
        <v>#REF!</v>
      </c>
    </row>
    <row r="361" spans="1:28" ht="13.5" customHeight="1">
      <c r="A361" s="47" t="e">
        <f>'Conveyor List'!#REF!</f>
        <v>#REF!</v>
      </c>
      <c r="B36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1" s="41" t="e">
        <f>IF(AND('Conveyor List'!#REF!="",'Conveyor List'!#REF!=""),0,'Conveyor List'!#REF!+'Conveyor List'!#REF!/12)</f>
        <v>#REF!</v>
      </c>
      <c r="D361" s="41" t="e">
        <f>IF(AND('Conveyor List'!#REF!="",'Conveyor List'!#REF!=""),0,IF(ISERROR(FIND("Slave",'Conveyor List'!#REF!)) =FALSE,'Conveyor List'!#REF!+'Conveyor List'!#REF!/12,0))</f>
        <v>#REF!</v>
      </c>
      <c r="E361" s="42" t="e">
        <f>IF('Conveyor List'!#REF!="",0,'Conveyor List'!#REF!)</f>
        <v>#REF!</v>
      </c>
      <c r="F36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1" s="41">
        <f>IF(Rework!W362&gt;0,IF(Rework!W362&gt;1,2,1),0)</f>
        <v>0</v>
      </c>
      <c r="I361" s="43">
        <f>IF(Rework!X362="",IF(Rework!$E362=61.5,2400,1800),Rework!X362)</f>
        <v>1800</v>
      </c>
      <c r="J361" s="41">
        <v>30</v>
      </c>
      <c r="K361" s="44">
        <f>IF(ISERROR(FIND("Slider",'Conveyor List'!#REF!))=FALSE,0.3,IF(ISERROR(FIND("Roller",'Conveyor List'!#REF!))=FALSE,0.05,0.25))</f>
        <v>0.25</v>
      </c>
      <c r="L361" s="44">
        <v>1</v>
      </c>
      <c r="M361" s="44">
        <v>0.95</v>
      </c>
      <c r="N361" s="44">
        <v>0.85</v>
      </c>
      <c r="O361" s="44">
        <f>IF(ISERROR(FIND("M",'Conveyor List'!#REF!))=TRUE,0.95,1)</f>
        <v>0.95</v>
      </c>
      <c r="P361" s="44">
        <v>1</v>
      </c>
      <c r="Q361" s="39" t="e">
        <f t="shared" si="60"/>
        <v>#REF!</v>
      </c>
      <c r="R361" s="39" t="e">
        <f t="shared" si="61"/>
        <v>#REF!</v>
      </c>
      <c r="S361" s="39" t="e">
        <f t="shared" si="62"/>
        <v>#REF!</v>
      </c>
      <c r="T361" s="39" t="e">
        <f t="shared" si="63"/>
        <v>#REF!</v>
      </c>
      <c r="U361" s="39" t="e">
        <f t="shared" si="64"/>
        <v>#REF!</v>
      </c>
      <c r="V361" s="39">
        <f t="shared" si="65"/>
        <v>0</v>
      </c>
      <c r="W361" s="39" t="e">
        <f t="shared" si="66"/>
        <v>#REF!</v>
      </c>
      <c r="X361" s="39" t="e">
        <f t="shared" si="67"/>
        <v>#REF!</v>
      </c>
      <c r="Y361" s="39" t="e">
        <f t="shared" si="68"/>
        <v>#REF!</v>
      </c>
      <c r="Z361" s="50" t="e">
        <f t="shared" si="69"/>
        <v>#REF!</v>
      </c>
      <c r="AA361" s="32" t="e">
        <f t="shared" si="70"/>
        <v>#REF!</v>
      </c>
      <c r="AB361" s="45" t="e">
        <f t="shared" si="71"/>
        <v>#REF!</v>
      </c>
    </row>
    <row r="362" spans="1:28" ht="13.5" customHeight="1">
      <c r="A362" s="47" t="e">
        <f>'Conveyor List'!#REF!</f>
        <v>#REF!</v>
      </c>
      <c r="B36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2" s="41" t="e">
        <f>IF(AND('Conveyor List'!#REF!="",'Conveyor List'!#REF!=""),0,'Conveyor List'!#REF!+'Conveyor List'!#REF!/12)</f>
        <v>#REF!</v>
      </c>
      <c r="D362" s="41" t="e">
        <f>IF(AND('Conveyor List'!#REF!="",'Conveyor List'!#REF!=""),0,IF(ISERROR(FIND("Slave",'Conveyor List'!#REF!)) =FALSE,'Conveyor List'!#REF!+'Conveyor List'!#REF!/12,0))</f>
        <v>#REF!</v>
      </c>
      <c r="E362" s="42" t="e">
        <f>IF('Conveyor List'!#REF!="",0,'Conveyor List'!#REF!)</f>
        <v>#REF!</v>
      </c>
      <c r="F36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2" s="41">
        <f>IF(Rework!W363&gt;0,IF(Rework!W363&gt;1,2,1),0)</f>
        <v>0</v>
      </c>
      <c r="I362" s="43">
        <f>IF(Rework!X363="",IF(Rework!$E363=61.5,2400,1800),Rework!X363)</f>
        <v>1800</v>
      </c>
      <c r="J362" s="41">
        <v>30</v>
      </c>
      <c r="K362" s="44">
        <f>IF(ISERROR(FIND("Slider",'Conveyor List'!#REF!))=FALSE,0.3,IF(ISERROR(FIND("Roller",'Conveyor List'!#REF!))=FALSE,0.05,0.25))</f>
        <v>0.25</v>
      </c>
      <c r="L362" s="44">
        <v>1</v>
      </c>
      <c r="M362" s="44">
        <v>0.95</v>
      </c>
      <c r="N362" s="44">
        <v>0.85</v>
      </c>
      <c r="O362" s="44">
        <f>IF(ISERROR(FIND("M",'Conveyor List'!#REF!))=TRUE,0.95,1)</f>
        <v>0.95</v>
      </c>
      <c r="P362" s="44">
        <v>1</v>
      </c>
      <c r="Q362" s="39" t="e">
        <f t="shared" si="60"/>
        <v>#REF!</v>
      </c>
      <c r="R362" s="39" t="e">
        <f t="shared" si="61"/>
        <v>#REF!</v>
      </c>
      <c r="S362" s="39" t="e">
        <f t="shared" si="62"/>
        <v>#REF!</v>
      </c>
      <c r="T362" s="39" t="e">
        <f t="shared" si="63"/>
        <v>#REF!</v>
      </c>
      <c r="U362" s="39" t="e">
        <f t="shared" si="64"/>
        <v>#REF!</v>
      </c>
      <c r="V362" s="39">
        <f t="shared" si="65"/>
        <v>0</v>
      </c>
      <c r="W362" s="39" t="e">
        <f t="shared" si="66"/>
        <v>#REF!</v>
      </c>
      <c r="X362" s="39" t="e">
        <f t="shared" si="67"/>
        <v>#REF!</v>
      </c>
      <c r="Y362" s="39" t="e">
        <f t="shared" si="68"/>
        <v>#REF!</v>
      </c>
      <c r="Z362" s="50" t="e">
        <f t="shared" si="69"/>
        <v>#REF!</v>
      </c>
      <c r="AA362" s="32" t="e">
        <f t="shared" si="70"/>
        <v>#REF!</v>
      </c>
      <c r="AB362" s="45" t="e">
        <f t="shared" si="71"/>
        <v>#REF!</v>
      </c>
    </row>
    <row r="363" spans="1:28" ht="13.5" customHeight="1">
      <c r="A363" s="47" t="e">
        <f>'Conveyor List'!#REF!</f>
        <v>#REF!</v>
      </c>
      <c r="B36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3" s="41" t="e">
        <f>IF(AND('Conveyor List'!#REF!="",'Conveyor List'!#REF!=""),0,'Conveyor List'!#REF!+'Conveyor List'!#REF!/12)</f>
        <v>#REF!</v>
      </c>
      <c r="D363" s="41" t="e">
        <f>IF(AND('Conveyor List'!#REF!="",'Conveyor List'!#REF!=""),0,IF(ISERROR(FIND("Slave",'Conveyor List'!#REF!)) =FALSE,'Conveyor List'!#REF!+'Conveyor List'!#REF!/12,0))</f>
        <v>#REF!</v>
      </c>
      <c r="E363" s="42" t="e">
        <f>IF('Conveyor List'!#REF!="",0,'Conveyor List'!#REF!)</f>
        <v>#REF!</v>
      </c>
      <c r="F36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3" s="41">
        <f>IF(Rework!W364&gt;0,IF(Rework!W364&gt;1,2,1),0)</f>
        <v>0</v>
      </c>
      <c r="I363" s="43">
        <f>IF(Rework!X364="",IF(Rework!$E364=61.5,2400,1800),Rework!X364)</f>
        <v>1800</v>
      </c>
      <c r="J363" s="41">
        <v>30</v>
      </c>
      <c r="K363" s="44">
        <f>IF(ISERROR(FIND("Slider",'Conveyor List'!#REF!))=FALSE,0.3,IF(ISERROR(FIND("Roller",'Conveyor List'!#REF!))=FALSE,0.05,0.25))</f>
        <v>0.25</v>
      </c>
      <c r="L363" s="44">
        <v>1</v>
      </c>
      <c r="M363" s="44">
        <v>0.95</v>
      </c>
      <c r="N363" s="44">
        <v>0.85</v>
      </c>
      <c r="O363" s="44">
        <f>IF(ISERROR(FIND("M",'Conveyor List'!#REF!))=TRUE,0.95,1)</f>
        <v>0.95</v>
      </c>
      <c r="P363" s="44">
        <v>1</v>
      </c>
      <c r="Q363" s="39" t="e">
        <f t="shared" si="60"/>
        <v>#REF!</v>
      </c>
      <c r="R363" s="39" t="e">
        <f t="shared" si="61"/>
        <v>#REF!</v>
      </c>
      <c r="S363" s="39" t="e">
        <f t="shared" si="62"/>
        <v>#REF!</v>
      </c>
      <c r="T363" s="39" t="e">
        <f t="shared" si="63"/>
        <v>#REF!</v>
      </c>
      <c r="U363" s="39" t="e">
        <f t="shared" si="64"/>
        <v>#REF!</v>
      </c>
      <c r="V363" s="39">
        <f t="shared" si="65"/>
        <v>0</v>
      </c>
      <c r="W363" s="39" t="e">
        <f t="shared" si="66"/>
        <v>#REF!</v>
      </c>
      <c r="X363" s="39" t="e">
        <f t="shared" si="67"/>
        <v>#REF!</v>
      </c>
      <c r="Y363" s="39" t="e">
        <f t="shared" si="68"/>
        <v>#REF!</v>
      </c>
      <c r="Z363" s="50" t="e">
        <f t="shared" si="69"/>
        <v>#REF!</v>
      </c>
      <c r="AA363" s="32" t="e">
        <f t="shared" si="70"/>
        <v>#REF!</v>
      </c>
      <c r="AB363" s="45" t="e">
        <f t="shared" si="71"/>
        <v>#REF!</v>
      </c>
    </row>
    <row r="364" spans="1:28" ht="13.5" customHeight="1">
      <c r="A364" s="47" t="e">
        <f>'Conveyor List'!#REF!</f>
        <v>#REF!</v>
      </c>
      <c r="B36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4" s="41" t="e">
        <f>IF(AND('Conveyor List'!#REF!="",'Conveyor List'!#REF!=""),0,'Conveyor List'!#REF!+'Conveyor List'!#REF!/12)</f>
        <v>#REF!</v>
      </c>
      <c r="D364" s="41" t="e">
        <f>IF(AND('Conveyor List'!#REF!="",'Conveyor List'!#REF!=""),0,IF(ISERROR(FIND("Slave",'Conveyor List'!#REF!)) =FALSE,'Conveyor List'!#REF!+'Conveyor List'!#REF!/12,0))</f>
        <v>#REF!</v>
      </c>
      <c r="E364" s="42" t="e">
        <f>IF('Conveyor List'!#REF!="",0,'Conveyor List'!#REF!)</f>
        <v>#REF!</v>
      </c>
      <c r="F36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4" s="41">
        <f>IF(Rework!W365&gt;0,IF(Rework!W365&gt;1,2,1),0)</f>
        <v>0</v>
      </c>
      <c r="I364" s="43">
        <f>IF(Rework!X365="",IF(Rework!$E365=61.5,2400,1800),Rework!X365)</f>
        <v>1800</v>
      </c>
      <c r="J364" s="41">
        <v>30</v>
      </c>
      <c r="K364" s="44">
        <f>IF(ISERROR(FIND("Slider",'Conveyor List'!#REF!))=FALSE,0.3,IF(ISERROR(FIND("Roller",'Conveyor List'!#REF!))=FALSE,0.05,0.25))</f>
        <v>0.25</v>
      </c>
      <c r="L364" s="44">
        <v>1</v>
      </c>
      <c r="M364" s="44">
        <v>0.95</v>
      </c>
      <c r="N364" s="44">
        <v>0.85</v>
      </c>
      <c r="O364" s="44">
        <f>IF(ISERROR(FIND("M",'Conveyor List'!#REF!))=TRUE,0.95,1)</f>
        <v>0.95</v>
      </c>
      <c r="P364" s="44">
        <v>1</v>
      </c>
      <c r="Q364" s="39" t="e">
        <f t="shared" si="60"/>
        <v>#REF!</v>
      </c>
      <c r="R364" s="39" t="e">
        <f t="shared" si="61"/>
        <v>#REF!</v>
      </c>
      <c r="S364" s="39" t="e">
        <f t="shared" si="62"/>
        <v>#REF!</v>
      </c>
      <c r="T364" s="39" t="e">
        <f t="shared" si="63"/>
        <v>#REF!</v>
      </c>
      <c r="U364" s="39" t="e">
        <f t="shared" si="64"/>
        <v>#REF!</v>
      </c>
      <c r="V364" s="39">
        <f t="shared" si="65"/>
        <v>0</v>
      </c>
      <c r="W364" s="39" t="e">
        <f t="shared" si="66"/>
        <v>#REF!</v>
      </c>
      <c r="X364" s="39" t="e">
        <f t="shared" si="67"/>
        <v>#REF!</v>
      </c>
      <c r="Y364" s="39" t="e">
        <f t="shared" si="68"/>
        <v>#REF!</v>
      </c>
      <c r="Z364" s="50" t="e">
        <f t="shared" si="69"/>
        <v>#REF!</v>
      </c>
      <c r="AA364" s="32" t="e">
        <f t="shared" si="70"/>
        <v>#REF!</v>
      </c>
      <c r="AB364" s="45" t="e">
        <f t="shared" si="71"/>
        <v>#REF!</v>
      </c>
    </row>
    <row r="365" spans="1:28" ht="13.5" customHeight="1">
      <c r="A365" s="47" t="e">
        <f>'Conveyor List'!#REF!</f>
        <v>#REF!</v>
      </c>
      <c r="B36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5" s="41" t="e">
        <f>IF(AND('Conveyor List'!#REF!="",'Conveyor List'!#REF!=""),0,'Conveyor List'!#REF!+'Conveyor List'!#REF!/12)</f>
        <v>#REF!</v>
      </c>
      <c r="D365" s="41" t="e">
        <f>IF(AND('Conveyor List'!#REF!="",'Conveyor List'!#REF!=""),0,IF(ISERROR(FIND("Slave",'Conveyor List'!#REF!)) =FALSE,'Conveyor List'!#REF!+'Conveyor List'!#REF!/12,0))</f>
        <v>#REF!</v>
      </c>
      <c r="E365" s="42" t="e">
        <f>IF('Conveyor List'!#REF!="",0,'Conveyor List'!#REF!)</f>
        <v>#REF!</v>
      </c>
      <c r="F36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5" s="41">
        <f>IF(Rework!W366&gt;0,IF(Rework!W366&gt;1,2,1),0)</f>
        <v>0</v>
      </c>
      <c r="I365" s="43">
        <f>IF(Rework!X366="",IF(Rework!$E366=61.5,2400,1800),Rework!X366)</f>
        <v>1800</v>
      </c>
      <c r="J365" s="41">
        <v>30</v>
      </c>
      <c r="K365" s="44">
        <f>IF(ISERROR(FIND("Slider",'Conveyor List'!#REF!))=FALSE,0.3,IF(ISERROR(FIND("Roller",'Conveyor List'!#REF!))=FALSE,0.05,0.25))</f>
        <v>0.25</v>
      </c>
      <c r="L365" s="44">
        <v>1</v>
      </c>
      <c r="M365" s="44">
        <v>0.95</v>
      </c>
      <c r="N365" s="44">
        <v>0.85</v>
      </c>
      <c r="O365" s="44">
        <f>IF(ISERROR(FIND("M",'Conveyor List'!#REF!))=TRUE,0.95,1)</f>
        <v>0.95</v>
      </c>
      <c r="P365" s="44">
        <v>1</v>
      </c>
      <c r="Q365" s="39" t="e">
        <f t="shared" si="60"/>
        <v>#REF!</v>
      </c>
      <c r="R365" s="39" t="e">
        <f t="shared" si="61"/>
        <v>#REF!</v>
      </c>
      <c r="S365" s="39" t="e">
        <f t="shared" si="62"/>
        <v>#REF!</v>
      </c>
      <c r="T365" s="39" t="e">
        <f t="shared" si="63"/>
        <v>#REF!</v>
      </c>
      <c r="U365" s="39" t="e">
        <f t="shared" si="64"/>
        <v>#REF!</v>
      </c>
      <c r="V365" s="39">
        <f t="shared" si="65"/>
        <v>0</v>
      </c>
      <c r="W365" s="39" t="e">
        <f t="shared" si="66"/>
        <v>#REF!</v>
      </c>
      <c r="X365" s="39" t="e">
        <f t="shared" si="67"/>
        <v>#REF!</v>
      </c>
      <c r="Y365" s="39" t="e">
        <f t="shared" si="68"/>
        <v>#REF!</v>
      </c>
      <c r="Z365" s="50" t="e">
        <f t="shared" si="69"/>
        <v>#REF!</v>
      </c>
      <c r="AA365" s="32" t="e">
        <f t="shared" si="70"/>
        <v>#REF!</v>
      </c>
      <c r="AB365" s="45" t="e">
        <f t="shared" si="71"/>
        <v>#REF!</v>
      </c>
    </row>
    <row r="366" spans="1:28" ht="13.5" customHeight="1">
      <c r="A366" s="47" t="e">
        <f>'Conveyor List'!#REF!</f>
        <v>#REF!</v>
      </c>
      <c r="B36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6" s="41" t="e">
        <f>IF(AND('Conveyor List'!#REF!="",'Conveyor List'!#REF!=""),0,'Conveyor List'!#REF!+'Conveyor List'!#REF!/12)</f>
        <v>#REF!</v>
      </c>
      <c r="D366" s="41" t="e">
        <f>IF(AND('Conveyor List'!#REF!="",'Conveyor List'!#REF!=""),0,IF(ISERROR(FIND("Slave",'Conveyor List'!#REF!)) =FALSE,'Conveyor List'!#REF!+'Conveyor List'!#REF!/12,0))</f>
        <v>#REF!</v>
      </c>
      <c r="E366" s="42" t="e">
        <f>IF('Conveyor List'!#REF!="",0,'Conveyor List'!#REF!)</f>
        <v>#REF!</v>
      </c>
      <c r="F36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6" s="41">
        <f>IF(Rework!W367&gt;0,IF(Rework!W367&gt;1,2,1),0)</f>
        <v>0</v>
      </c>
      <c r="I366" s="43">
        <f>IF(Rework!X367="",IF(Rework!$E367=61.5,2400,1800),Rework!X367)</f>
        <v>1800</v>
      </c>
      <c r="J366" s="41">
        <v>30</v>
      </c>
      <c r="K366" s="44">
        <f>IF(ISERROR(FIND("Slider",'Conveyor List'!#REF!))=FALSE,0.3,IF(ISERROR(FIND("Roller",'Conveyor List'!#REF!))=FALSE,0.05,0.25))</f>
        <v>0.25</v>
      </c>
      <c r="L366" s="44">
        <v>1</v>
      </c>
      <c r="M366" s="44">
        <v>0.95</v>
      </c>
      <c r="N366" s="44">
        <v>0.85</v>
      </c>
      <c r="O366" s="44">
        <f>IF(ISERROR(FIND("M",'Conveyor List'!#REF!))=TRUE,0.95,1)</f>
        <v>0.95</v>
      </c>
      <c r="P366" s="44">
        <v>1</v>
      </c>
      <c r="Q366" s="39" t="e">
        <f t="shared" si="60"/>
        <v>#REF!</v>
      </c>
      <c r="R366" s="39" t="e">
        <f t="shared" si="61"/>
        <v>#REF!</v>
      </c>
      <c r="S366" s="39" t="e">
        <f t="shared" si="62"/>
        <v>#REF!</v>
      </c>
      <c r="T366" s="39" t="e">
        <f t="shared" si="63"/>
        <v>#REF!</v>
      </c>
      <c r="U366" s="39" t="e">
        <f t="shared" si="64"/>
        <v>#REF!</v>
      </c>
      <c r="V366" s="39">
        <f t="shared" si="65"/>
        <v>0</v>
      </c>
      <c r="W366" s="39" t="e">
        <f t="shared" si="66"/>
        <v>#REF!</v>
      </c>
      <c r="X366" s="39" t="e">
        <f t="shared" si="67"/>
        <v>#REF!</v>
      </c>
      <c r="Y366" s="39" t="e">
        <f t="shared" si="68"/>
        <v>#REF!</v>
      </c>
      <c r="Z366" s="50" t="e">
        <f t="shared" si="69"/>
        <v>#REF!</v>
      </c>
      <c r="AA366" s="32" t="e">
        <f t="shared" si="70"/>
        <v>#REF!</v>
      </c>
      <c r="AB366" s="45" t="e">
        <f t="shared" si="71"/>
        <v>#REF!</v>
      </c>
    </row>
    <row r="367" spans="1:28" ht="13.5" customHeight="1">
      <c r="A367" s="47" t="e">
        <f>'Conveyor List'!#REF!</f>
        <v>#REF!</v>
      </c>
      <c r="B36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7" s="41" t="e">
        <f>IF(AND('Conveyor List'!#REF!="",'Conveyor List'!#REF!=""),0,'Conveyor List'!#REF!+'Conveyor List'!#REF!/12)</f>
        <v>#REF!</v>
      </c>
      <c r="D367" s="41" t="e">
        <f>IF(AND('Conveyor List'!#REF!="",'Conveyor List'!#REF!=""),0,IF(ISERROR(FIND("Slave",'Conveyor List'!#REF!)) =FALSE,'Conveyor List'!#REF!+'Conveyor List'!#REF!/12,0))</f>
        <v>#REF!</v>
      </c>
      <c r="E367" s="42" t="e">
        <f>IF('Conveyor List'!#REF!="",0,'Conveyor List'!#REF!)</f>
        <v>#REF!</v>
      </c>
      <c r="F36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7" s="41">
        <f>IF(Rework!W368&gt;0,IF(Rework!W368&gt;1,2,1),0)</f>
        <v>0</v>
      </c>
      <c r="I367" s="43">
        <f>IF(Rework!X368="",IF(Rework!$E368=61.5,2400,1800),Rework!X368)</f>
        <v>1800</v>
      </c>
      <c r="J367" s="41">
        <v>30</v>
      </c>
      <c r="K367" s="44">
        <f>IF(ISERROR(FIND("Slider",'Conveyor List'!#REF!))=FALSE,0.3,IF(ISERROR(FIND("Roller",'Conveyor List'!#REF!))=FALSE,0.05,0.25))</f>
        <v>0.25</v>
      </c>
      <c r="L367" s="44">
        <v>1</v>
      </c>
      <c r="M367" s="44">
        <v>0.95</v>
      </c>
      <c r="N367" s="44">
        <v>0.85</v>
      </c>
      <c r="O367" s="44">
        <f>IF(ISERROR(FIND("M",'Conveyor List'!#REF!))=TRUE,0.95,1)</f>
        <v>0.95</v>
      </c>
      <c r="P367" s="44">
        <v>1</v>
      </c>
      <c r="Q367" s="39" t="e">
        <f t="shared" si="60"/>
        <v>#REF!</v>
      </c>
      <c r="R367" s="39" t="e">
        <f t="shared" si="61"/>
        <v>#REF!</v>
      </c>
      <c r="S367" s="39" t="e">
        <f t="shared" si="62"/>
        <v>#REF!</v>
      </c>
      <c r="T367" s="39" t="e">
        <f t="shared" si="63"/>
        <v>#REF!</v>
      </c>
      <c r="U367" s="39" t="e">
        <f t="shared" si="64"/>
        <v>#REF!</v>
      </c>
      <c r="V367" s="39">
        <f t="shared" si="65"/>
        <v>0</v>
      </c>
      <c r="W367" s="39" t="e">
        <f t="shared" si="66"/>
        <v>#REF!</v>
      </c>
      <c r="X367" s="39" t="e">
        <f t="shared" si="67"/>
        <v>#REF!</v>
      </c>
      <c r="Y367" s="39" t="e">
        <f t="shared" si="68"/>
        <v>#REF!</v>
      </c>
      <c r="Z367" s="50" t="e">
        <f t="shared" si="69"/>
        <v>#REF!</v>
      </c>
      <c r="AA367" s="32" t="e">
        <f t="shared" si="70"/>
        <v>#REF!</v>
      </c>
      <c r="AB367" s="45" t="e">
        <f t="shared" si="71"/>
        <v>#REF!</v>
      </c>
    </row>
    <row r="368" spans="1:28" ht="13.5" customHeight="1">
      <c r="A368" s="47" t="e">
        <f>'Conveyor List'!#REF!</f>
        <v>#REF!</v>
      </c>
      <c r="B36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8" s="41" t="e">
        <f>IF(AND('Conveyor List'!#REF!="",'Conveyor List'!#REF!=""),0,'Conveyor List'!#REF!+'Conveyor List'!#REF!/12)</f>
        <v>#REF!</v>
      </c>
      <c r="D368" s="41" t="e">
        <f>IF(AND('Conveyor List'!#REF!="",'Conveyor List'!#REF!=""),0,IF(ISERROR(FIND("Slave",'Conveyor List'!#REF!)) =FALSE,'Conveyor List'!#REF!+'Conveyor List'!#REF!/12,0))</f>
        <v>#REF!</v>
      </c>
      <c r="E368" s="42" t="e">
        <f>IF('Conveyor List'!#REF!="",0,'Conveyor List'!#REF!)</f>
        <v>#REF!</v>
      </c>
      <c r="F36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8" s="41">
        <f>IF(Rework!W369&gt;0,IF(Rework!W369&gt;1,2,1),0)</f>
        <v>0</v>
      </c>
      <c r="I368" s="43">
        <f>IF(Rework!X369="",IF(Rework!$E369=61.5,2400,1800),Rework!X369)</f>
        <v>1800</v>
      </c>
      <c r="J368" s="41">
        <v>30</v>
      </c>
      <c r="K368" s="44">
        <f>IF(ISERROR(FIND("Slider",'Conveyor List'!#REF!))=FALSE,0.3,IF(ISERROR(FIND("Roller",'Conveyor List'!#REF!))=FALSE,0.05,0.25))</f>
        <v>0.25</v>
      </c>
      <c r="L368" s="44">
        <v>1</v>
      </c>
      <c r="M368" s="44">
        <v>0.95</v>
      </c>
      <c r="N368" s="44">
        <v>0.85</v>
      </c>
      <c r="O368" s="44">
        <f>IF(ISERROR(FIND("M",'Conveyor List'!#REF!))=TRUE,0.95,1)</f>
        <v>0.95</v>
      </c>
      <c r="P368" s="44">
        <v>1</v>
      </c>
      <c r="Q368" s="39" t="e">
        <f t="shared" si="60"/>
        <v>#REF!</v>
      </c>
      <c r="R368" s="39" t="e">
        <f t="shared" si="61"/>
        <v>#REF!</v>
      </c>
      <c r="S368" s="39" t="e">
        <f t="shared" si="62"/>
        <v>#REF!</v>
      </c>
      <c r="T368" s="39" t="e">
        <f t="shared" si="63"/>
        <v>#REF!</v>
      </c>
      <c r="U368" s="39" t="e">
        <f t="shared" si="64"/>
        <v>#REF!</v>
      </c>
      <c r="V368" s="39">
        <f t="shared" si="65"/>
        <v>0</v>
      </c>
      <c r="W368" s="39" t="e">
        <f t="shared" si="66"/>
        <v>#REF!</v>
      </c>
      <c r="X368" s="39" t="e">
        <f t="shared" si="67"/>
        <v>#REF!</v>
      </c>
      <c r="Y368" s="39" t="e">
        <f t="shared" si="68"/>
        <v>#REF!</v>
      </c>
      <c r="Z368" s="50" t="e">
        <f t="shared" si="69"/>
        <v>#REF!</v>
      </c>
      <c r="AA368" s="32" t="e">
        <f t="shared" si="70"/>
        <v>#REF!</v>
      </c>
      <c r="AB368" s="45" t="e">
        <f t="shared" si="71"/>
        <v>#REF!</v>
      </c>
    </row>
    <row r="369" spans="1:28" ht="13.5" customHeight="1">
      <c r="A369" s="47" t="e">
        <f>'Conveyor List'!#REF!</f>
        <v>#REF!</v>
      </c>
      <c r="B36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9" s="41" t="e">
        <f>IF(AND('Conveyor List'!#REF!="",'Conveyor List'!#REF!=""),0,'Conveyor List'!#REF!+'Conveyor List'!#REF!/12)</f>
        <v>#REF!</v>
      </c>
      <c r="D369" s="41" t="e">
        <f>IF(AND('Conveyor List'!#REF!="",'Conveyor List'!#REF!=""),0,IF(ISERROR(FIND("Slave",'Conveyor List'!#REF!)) =FALSE,'Conveyor List'!#REF!+'Conveyor List'!#REF!/12,0))</f>
        <v>#REF!</v>
      </c>
      <c r="E369" s="42" t="e">
        <f>IF('Conveyor List'!#REF!="",0,'Conveyor List'!#REF!)</f>
        <v>#REF!</v>
      </c>
      <c r="F36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9" s="41">
        <f>IF(Rework!W370&gt;0,IF(Rework!W370&gt;1,2,1),0)</f>
        <v>0</v>
      </c>
      <c r="I369" s="43">
        <f>IF(Rework!X370="",IF(Rework!$E370=61.5,2400,1800),Rework!X370)</f>
        <v>1800</v>
      </c>
      <c r="J369" s="41">
        <v>30</v>
      </c>
      <c r="K369" s="44">
        <f>IF(ISERROR(FIND("Slider",'Conveyor List'!#REF!))=FALSE,0.3,IF(ISERROR(FIND("Roller",'Conveyor List'!#REF!))=FALSE,0.05,0.25))</f>
        <v>0.25</v>
      </c>
      <c r="L369" s="44">
        <v>1</v>
      </c>
      <c r="M369" s="44">
        <v>0.95</v>
      </c>
      <c r="N369" s="44">
        <v>0.85</v>
      </c>
      <c r="O369" s="44">
        <f>IF(ISERROR(FIND("M",'Conveyor List'!#REF!))=TRUE,0.95,1)</f>
        <v>0.95</v>
      </c>
      <c r="P369" s="44">
        <v>1</v>
      </c>
      <c r="Q369" s="39" t="e">
        <f t="shared" si="60"/>
        <v>#REF!</v>
      </c>
      <c r="R369" s="39" t="e">
        <f t="shared" si="61"/>
        <v>#REF!</v>
      </c>
      <c r="S369" s="39" t="e">
        <f t="shared" si="62"/>
        <v>#REF!</v>
      </c>
      <c r="T369" s="39" t="e">
        <f t="shared" si="63"/>
        <v>#REF!</v>
      </c>
      <c r="U369" s="39" t="e">
        <f t="shared" si="64"/>
        <v>#REF!</v>
      </c>
      <c r="V369" s="39">
        <f t="shared" si="65"/>
        <v>0</v>
      </c>
      <c r="W369" s="39" t="e">
        <f t="shared" si="66"/>
        <v>#REF!</v>
      </c>
      <c r="X369" s="39" t="e">
        <f t="shared" si="67"/>
        <v>#REF!</v>
      </c>
      <c r="Y369" s="39" t="e">
        <f t="shared" si="68"/>
        <v>#REF!</v>
      </c>
      <c r="Z369" s="50" t="e">
        <f t="shared" si="69"/>
        <v>#REF!</v>
      </c>
      <c r="AA369" s="32" t="e">
        <f t="shared" si="70"/>
        <v>#REF!</v>
      </c>
      <c r="AB369" s="45" t="e">
        <f t="shared" si="71"/>
        <v>#REF!</v>
      </c>
    </row>
    <row r="370" spans="1:28" ht="13.5" customHeight="1">
      <c r="A370" s="47" t="e">
        <f>'Conveyor List'!#REF!</f>
        <v>#REF!</v>
      </c>
      <c r="B37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0" s="41" t="e">
        <f>IF(AND('Conveyor List'!#REF!="",'Conveyor List'!#REF!=""),0,'Conveyor List'!#REF!+'Conveyor List'!#REF!/12)</f>
        <v>#REF!</v>
      </c>
      <c r="D370" s="41" t="e">
        <f>IF(AND('Conveyor List'!#REF!="",'Conveyor List'!#REF!=""),0,IF(ISERROR(FIND("Slave",'Conveyor List'!#REF!)) =FALSE,'Conveyor List'!#REF!+'Conveyor List'!#REF!/12,0))</f>
        <v>#REF!</v>
      </c>
      <c r="E370" s="42" t="e">
        <f>IF('Conveyor List'!#REF!="",0,'Conveyor List'!#REF!)</f>
        <v>#REF!</v>
      </c>
      <c r="F37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0" s="41">
        <f>IF(Rework!W371&gt;0,IF(Rework!W371&gt;1,2,1),0)</f>
        <v>0</v>
      </c>
      <c r="I370" s="43">
        <f>IF(Rework!X371="",IF(Rework!$E371=61.5,2400,1800),Rework!X371)</f>
        <v>1800</v>
      </c>
      <c r="J370" s="41">
        <v>30</v>
      </c>
      <c r="K370" s="44">
        <f>IF(ISERROR(FIND("Slider",'Conveyor List'!#REF!))=FALSE,0.3,IF(ISERROR(FIND("Roller",'Conveyor List'!#REF!))=FALSE,0.05,0.25))</f>
        <v>0.25</v>
      </c>
      <c r="L370" s="44">
        <v>1</v>
      </c>
      <c r="M370" s="44">
        <v>0.95</v>
      </c>
      <c r="N370" s="44">
        <v>0.85</v>
      </c>
      <c r="O370" s="44">
        <f>IF(ISERROR(FIND("M",'Conveyor List'!#REF!))=TRUE,0.95,1)</f>
        <v>0.95</v>
      </c>
      <c r="P370" s="44">
        <v>1</v>
      </c>
      <c r="Q370" s="39" t="e">
        <f t="shared" si="60"/>
        <v>#REF!</v>
      </c>
      <c r="R370" s="39" t="e">
        <f t="shared" si="61"/>
        <v>#REF!</v>
      </c>
      <c r="S370" s="39" t="e">
        <f t="shared" si="62"/>
        <v>#REF!</v>
      </c>
      <c r="T370" s="39" t="e">
        <f t="shared" si="63"/>
        <v>#REF!</v>
      </c>
      <c r="U370" s="39" t="e">
        <f t="shared" si="64"/>
        <v>#REF!</v>
      </c>
      <c r="V370" s="39">
        <f t="shared" si="65"/>
        <v>0</v>
      </c>
      <c r="W370" s="39" t="e">
        <f t="shared" si="66"/>
        <v>#REF!</v>
      </c>
      <c r="X370" s="39" t="e">
        <f t="shared" si="67"/>
        <v>#REF!</v>
      </c>
      <c r="Y370" s="39" t="e">
        <f t="shared" si="68"/>
        <v>#REF!</v>
      </c>
      <c r="Z370" s="50" t="e">
        <f t="shared" si="69"/>
        <v>#REF!</v>
      </c>
      <c r="AA370" s="32" t="e">
        <f t="shared" si="70"/>
        <v>#REF!</v>
      </c>
      <c r="AB370" s="45" t="e">
        <f t="shared" si="71"/>
        <v>#REF!</v>
      </c>
    </row>
    <row r="371" spans="1:28" ht="13.5" customHeight="1">
      <c r="A371" s="47" t="e">
        <f>'Conveyor List'!#REF!</f>
        <v>#REF!</v>
      </c>
      <c r="B37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1" s="41" t="e">
        <f>IF(AND('Conveyor List'!#REF!="",'Conveyor List'!#REF!=""),0,'Conveyor List'!#REF!+'Conveyor List'!#REF!/12)</f>
        <v>#REF!</v>
      </c>
      <c r="D371" s="41" t="e">
        <f>IF(AND('Conveyor List'!#REF!="",'Conveyor List'!#REF!=""),0,IF(ISERROR(FIND("Slave",'Conveyor List'!#REF!)) =FALSE,'Conveyor List'!#REF!+'Conveyor List'!#REF!/12,0))</f>
        <v>#REF!</v>
      </c>
      <c r="E371" s="42" t="e">
        <f>IF('Conveyor List'!#REF!="",0,'Conveyor List'!#REF!)</f>
        <v>#REF!</v>
      </c>
      <c r="F37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1" s="41">
        <f>IF(Rework!W372&gt;0,IF(Rework!W372&gt;1,2,1),0)</f>
        <v>0</v>
      </c>
      <c r="I371" s="43">
        <f>IF(Rework!X372="",IF(Rework!$E372=61.5,2400,1800),Rework!X372)</f>
        <v>1800</v>
      </c>
      <c r="J371" s="41">
        <v>30</v>
      </c>
      <c r="K371" s="44">
        <f>IF(ISERROR(FIND("Slider",'Conveyor List'!#REF!))=FALSE,0.3,IF(ISERROR(FIND("Roller",'Conveyor List'!#REF!))=FALSE,0.05,0.25))</f>
        <v>0.25</v>
      </c>
      <c r="L371" s="44">
        <v>1</v>
      </c>
      <c r="M371" s="44">
        <v>0.95</v>
      </c>
      <c r="N371" s="44">
        <v>0.85</v>
      </c>
      <c r="O371" s="44">
        <f>IF(ISERROR(FIND("M",'Conveyor List'!#REF!))=TRUE,0.95,1)</f>
        <v>0.95</v>
      </c>
      <c r="P371" s="44">
        <v>1</v>
      </c>
      <c r="Q371" s="39" t="e">
        <f t="shared" si="60"/>
        <v>#REF!</v>
      </c>
      <c r="R371" s="39" t="e">
        <f t="shared" si="61"/>
        <v>#REF!</v>
      </c>
      <c r="S371" s="39" t="e">
        <f t="shared" si="62"/>
        <v>#REF!</v>
      </c>
      <c r="T371" s="39" t="e">
        <f t="shared" si="63"/>
        <v>#REF!</v>
      </c>
      <c r="U371" s="39" t="e">
        <f t="shared" si="64"/>
        <v>#REF!</v>
      </c>
      <c r="V371" s="39">
        <f t="shared" si="65"/>
        <v>0</v>
      </c>
      <c r="W371" s="39" t="e">
        <f t="shared" si="66"/>
        <v>#REF!</v>
      </c>
      <c r="X371" s="39" t="e">
        <f t="shared" si="67"/>
        <v>#REF!</v>
      </c>
      <c r="Y371" s="39" t="e">
        <f t="shared" si="68"/>
        <v>#REF!</v>
      </c>
      <c r="Z371" s="50" t="e">
        <f t="shared" si="69"/>
        <v>#REF!</v>
      </c>
      <c r="AA371" s="32" t="e">
        <f t="shared" si="70"/>
        <v>#REF!</v>
      </c>
      <c r="AB371" s="45" t="e">
        <f t="shared" si="71"/>
        <v>#REF!</v>
      </c>
    </row>
    <row r="372" spans="1:28" ht="13.5" customHeight="1">
      <c r="A372" s="47" t="e">
        <f>'Conveyor List'!#REF!</f>
        <v>#REF!</v>
      </c>
      <c r="B37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2" s="41" t="e">
        <f>IF(AND('Conveyor List'!#REF!="",'Conveyor List'!#REF!=""),0,'Conveyor List'!#REF!+'Conveyor List'!#REF!/12)</f>
        <v>#REF!</v>
      </c>
      <c r="D372" s="41" t="e">
        <f>IF(AND('Conveyor List'!#REF!="",'Conveyor List'!#REF!=""),0,IF(ISERROR(FIND("Slave",'Conveyor List'!#REF!)) =FALSE,'Conveyor List'!#REF!+'Conveyor List'!#REF!/12,0))</f>
        <v>#REF!</v>
      </c>
      <c r="E372" s="42" t="e">
        <f>IF('Conveyor List'!#REF!="",0,'Conveyor List'!#REF!)</f>
        <v>#REF!</v>
      </c>
      <c r="F37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2" s="41">
        <f>IF(Rework!W373&gt;0,IF(Rework!W373&gt;1,2,1),0)</f>
        <v>0</v>
      </c>
      <c r="I372" s="43">
        <f>IF(Rework!X373="",IF(Rework!$E373=61.5,2400,1800),Rework!X373)</f>
        <v>1800</v>
      </c>
      <c r="J372" s="41">
        <v>30</v>
      </c>
      <c r="K372" s="44">
        <f>IF(ISERROR(FIND("Slider",'Conveyor List'!#REF!))=FALSE,0.3,IF(ISERROR(FIND("Roller",'Conveyor List'!#REF!))=FALSE,0.05,0.25))</f>
        <v>0.25</v>
      </c>
      <c r="L372" s="44">
        <v>1</v>
      </c>
      <c r="M372" s="44">
        <v>0.95</v>
      </c>
      <c r="N372" s="44">
        <v>0.85</v>
      </c>
      <c r="O372" s="44">
        <f>IF(ISERROR(FIND("M",'Conveyor List'!#REF!))=TRUE,0.95,1)</f>
        <v>0.95</v>
      </c>
      <c r="P372" s="44">
        <v>1</v>
      </c>
      <c r="Q372" s="39" t="e">
        <f t="shared" si="60"/>
        <v>#REF!</v>
      </c>
      <c r="R372" s="39" t="e">
        <f t="shared" si="61"/>
        <v>#REF!</v>
      </c>
      <c r="S372" s="39" t="e">
        <f t="shared" si="62"/>
        <v>#REF!</v>
      </c>
      <c r="T372" s="39" t="e">
        <f t="shared" si="63"/>
        <v>#REF!</v>
      </c>
      <c r="U372" s="39" t="e">
        <f t="shared" si="64"/>
        <v>#REF!</v>
      </c>
      <c r="V372" s="39">
        <f t="shared" si="65"/>
        <v>0</v>
      </c>
      <c r="W372" s="39" t="e">
        <f t="shared" si="66"/>
        <v>#REF!</v>
      </c>
      <c r="X372" s="39" t="e">
        <f t="shared" si="67"/>
        <v>#REF!</v>
      </c>
      <c r="Y372" s="39" t="e">
        <f t="shared" si="68"/>
        <v>#REF!</v>
      </c>
      <c r="Z372" s="50" t="e">
        <f t="shared" si="69"/>
        <v>#REF!</v>
      </c>
      <c r="AA372" s="32" t="e">
        <f t="shared" si="70"/>
        <v>#REF!</v>
      </c>
      <c r="AB372" s="45" t="e">
        <f t="shared" si="71"/>
        <v>#REF!</v>
      </c>
    </row>
    <row r="373" spans="1:28" ht="13.5" customHeight="1">
      <c r="A373" s="47" t="e">
        <f>'Conveyor List'!#REF!</f>
        <v>#REF!</v>
      </c>
      <c r="B37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3" s="41" t="e">
        <f>IF(AND('Conveyor List'!#REF!="",'Conveyor List'!#REF!=""),0,'Conveyor List'!#REF!+'Conveyor List'!#REF!/12)</f>
        <v>#REF!</v>
      </c>
      <c r="D373" s="41" t="e">
        <f>IF(AND('Conveyor List'!#REF!="",'Conveyor List'!#REF!=""),0,IF(ISERROR(FIND("Slave",'Conveyor List'!#REF!)) =FALSE,'Conveyor List'!#REF!+'Conveyor List'!#REF!/12,0))</f>
        <v>#REF!</v>
      </c>
      <c r="E373" s="42" t="e">
        <f>IF('Conveyor List'!#REF!="",0,'Conveyor List'!#REF!)</f>
        <v>#REF!</v>
      </c>
      <c r="F37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3" s="41">
        <f>IF(Rework!W374&gt;0,IF(Rework!W374&gt;1,2,1),0)</f>
        <v>0</v>
      </c>
      <c r="I373" s="43">
        <f>IF(Rework!X374="",IF(Rework!$E374=61.5,2400,1800),Rework!X374)</f>
        <v>1800</v>
      </c>
      <c r="J373" s="41">
        <v>30</v>
      </c>
      <c r="K373" s="44">
        <f>IF(ISERROR(FIND("Slider",'Conveyor List'!#REF!))=FALSE,0.3,IF(ISERROR(FIND("Roller",'Conveyor List'!#REF!))=FALSE,0.05,0.25))</f>
        <v>0.25</v>
      </c>
      <c r="L373" s="44">
        <v>1</v>
      </c>
      <c r="M373" s="44">
        <v>0.95</v>
      </c>
      <c r="N373" s="44">
        <v>0.85</v>
      </c>
      <c r="O373" s="44">
        <f>IF(ISERROR(FIND("M",'Conveyor List'!#REF!))=TRUE,0.95,1)</f>
        <v>0.95</v>
      </c>
      <c r="P373" s="44">
        <v>1</v>
      </c>
      <c r="Q373" s="39" t="e">
        <f t="shared" si="60"/>
        <v>#REF!</v>
      </c>
      <c r="R373" s="39" t="e">
        <f t="shared" si="61"/>
        <v>#REF!</v>
      </c>
      <c r="S373" s="39" t="e">
        <f t="shared" si="62"/>
        <v>#REF!</v>
      </c>
      <c r="T373" s="39" t="e">
        <f t="shared" si="63"/>
        <v>#REF!</v>
      </c>
      <c r="U373" s="39" t="e">
        <f t="shared" si="64"/>
        <v>#REF!</v>
      </c>
      <c r="V373" s="39">
        <f t="shared" si="65"/>
        <v>0</v>
      </c>
      <c r="W373" s="39" t="e">
        <f t="shared" si="66"/>
        <v>#REF!</v>
      </c>
      <c r="X373" s="39" t="e">
        <f t="shared" si="67"/>
        <v>#REF!</v>
      </c>
      <c r="Y373" s="39" t="e">
        <f t="shared" si="68"/>
        <v>#REF!</v>
      </c>
      <c r="Z373" s="50" t="e">
        <f t="shared" si="69"/>
        <v>#REF!</v>
      </c>
      <c r="AA373" s="32" t="e">
        <f t="shared" si="70"/>
        <v>#REF!</v>
      </c>
      <c r="AB373" s="45" t="e">
        <f t="shared" si="71"/>
        <v>#REF!</v>
      </c>
    </row>
    <row r="374" spans="1:28" ht="13.5" customHeight="1">
      <c r="A374" s="47" t="e">
        <f>'Conveyor List'!#REF!</f>
        <v>#REF!</v>
      </c>
      <c r="B37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4" s="41" t="e">
        <f>IF(AND('Conveyor List'!#REF!="",'Conveyor List'!#REF!=""),0,'Conveyor List'!#REF!+'Conveyor List'!#REF!/12)</f>
        <v>#REF!</v>
      </c>
      <c r="D374" s="41" t="e">
        <f>IF(AND('Conveyor List'!#REF!="",'Conveyor List'!#REF!=""),0,IF(ISERROR(FIND("Slave",'Conveyor List'!#REF!)) =FALSE,'Conveyor List'!#REF!+'Conveyor List'!#REF!/12,0))</f>
        <v>#REF!</v>
      </c>
      <c r="E374" s="42" t="e">
        <f>IF('Conveyor List'!#REF!="",0,'Conveyor List'!#REF!)</f>
        <v>#REF!</v>
      </c>
      <c r="F37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4" s="41">
        <f>IF(Rework!W375&gt;0,IF(Rework!W375&gt;1,2,1),0)</f>
        <v>0</v>
      </c>
      <c r="I374" s="43">
        <f>IF(Rework!X375="",IF(Rework!$E375=61.5,2400,1800),Rework!X375)</f>
        <v>1800</v>
      </c>
      <c r="J374" s="41">
        <v>30</v>
      </c>
      <c r="K374" s="44">
        <f>IF(ISERROR(FIND("Slider",'Conveyor List'!#REF!))=FALSE,0.3,IF(ISERROR(FIND("Roller",'Conveyor List'!#REF!))=FALSE,0.05,0.25))</f>
        <v>0.25</v>
      </c>
      <c r="L374" s="44">
        <v>1</v>
      </c>
      <c r="M374" s="44">
        <v>0.95</v>
      </c>
      <c r="N374" s="44">
        <v>0.85</v>
      </c>
      <c r="O374" s="44">
        <f>IF(ISERROR(FIND("M",'Conveyor List'!#REF!))=TRUE,0.95,1)</f>
        <v>0.95</v>
      </c>
      <c r="P374" s="44">
        <v>1</v>
      </c>
      <c r="Q374" s="39" t="e">
        <f t="shared" si="60"/>
        <v>#REF!</v>
      </c>
      <c r="R374" s="39" t="e">
        <f t="shared" si="61"/>
        <v>#REF!</v>
      </c>
      <c r="S374" s="39" t="e">
        <f t="shared" si="62"/>
        <v>#REF!</v>
      </c>
      <c r="T374" s="39" t="e">
        <f t="shared" si="63"/>
        <v>#REF!</v>
      </c>
      <c r="U374" s="39" t="e">
        <f t="shared" si="64"/>
        <v>#REF!</v>
      </c>
      <c r="V374" s="39">
        <f t="shared" si="65"/>
        <v>0</v>
      </c>
      <c r="W374" s="39" t="e">
        <f t="shared" si="66"/>
        <v>#REF!</v>
      </c>
      <c r="X374" s="39" t="e">
        <f t="shared" si="67"/>
        <v>#REF!</v>
      </c>
      <c r="Y374" s="39" t="e">
        <f t="shared" si="68"/>
        <v>#REF!</v>
      </c>
      <c r="Z374" s="50" t="e">
        <f t="shared" si="69"/>
        <v>#REF!</v>
      </c>
      <c r="AA374" s="32" t="e">
        <f t="shared" si="70"/>
        <v>#REF!</v>
      </c>
      <c r="AB374" s="45" t="e">
        <f t="shared" si="71"/>
        <v>#REF!</v>
      </c>
    </row>
    <row r="375" spans="1:28" ht="13.5" customHeight="1">
      <c r="A375" s="47" t="e">
        <f>'Conveyor List'!#REF!</f>
        <v>#REF!</v>
      </c>
      <c r="B37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5" s="41" t="e">
        <f>IF(AND('Conveyor List'!#REF!="",'Conveyor List'!#REF!=""),0,'Conveyor List'!#REF!+'Conveyor List'!#REF!/12)</f>
        <v>#REF!</v>
      </c>
      <c r="D375" s="41" t="e">
        <f>IF(AND('Conveyor List'!#REF!="",'Conveyor List'!#REF!=""),0,IF(ISERROR(FIND("Slave",'Conveyor List'!#REF!)) =FALSE,'Conveyor List'!#REF!+'Conveyor List'!#REF!/12,0))</f>
        <v>#REF!</v>
      </c>
      <c r="E375" s="42" t="e">
        <f>IF('Conveyor List'!#REF!="",0,'Conveyor List'!#REF!)</f>
        <v>#REF!</v>
      </c>
      <c r="F37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5" s="41">
        <f>IF(Rework!W376&gt;0,IF(Rework!W376&gt;1,2,1),0)</f>
        <v>0</v>
      </c>
      <c r="I375" s="43">
        <f>IF(Rework!X376="",IF(Rework!$E376=61.5,2400,1800),Rework!X376)</f>
        <v>1800</v>
      </c>
      <c r="J375" s="41">
        <v>30</v>
      </c>
      <c r="K375" s="44">
        <f>IF(ISERROR(FIND("Slider",'Conveyor List'!#REF!))=FALSE,0.3,IF(ISERROR(FIND("Roller",'Conveyor List'!#REF!))=FALSE,0.05,0.25))</f>
        <v>0.25</v>
      </c>
      <c r="L375" s="44">
        <v>1</v>
      </c>
      <c r="M375" s="44">
        <v>0.95</v>
      </c>
      <c r="N375" s="44">
        <v>0.85</v>
      </c>
      <c r="O375" s="44">
        <f>IF(ISERROR(FIND("M",'Conveyor List'!#REF!))=TRUE,0.95,1)</f>
        <v>0.95</v>
      </c>
      <c r="P375" s="44">
        <v>1</v>
      </c>
      <c r="Q375" s="39" t="e">
        <f t="shared" si="60"/>
        <v>#REF!</v>
      </c>
      <c r="R375" s="39" t="e">
        <f t="shared" si="61"/>
        <v>#REF!</v>
      </c>
      <c r="S375" s="39" t="e">
        <f t="shared" si="62"/>
        <v>#REF!</v>
      </c>
      <c r="T375" s="39" t="e">
        <f t="shared" si="63"/>
        <v>#REF!</v>
      </c>
      <c r="U375" s="39" t="e">
        <f t="shared" si="64"/>
        <v>#REF!</v>
      </c>
      <c r="V375" s="39">
        <f t="shared" si="65"/>
        <v>0</v>
      </c>
      <c r="W375" s="39" t="e">
        <f t="shared" si="66"/>
        <v>#REF!</v>
      </c>
      <c r="X375" s="39" t="e">
        <f t="shared" si="67"/>
        <v>#REF!</v>
      </c>
      <c r="Y375" s="39" t="e">
        <f t="shared" si="68"/>
        <v>#REF!</v>
      </c>
      <c r="Z375" s="50" t="e">
        <f t="shared" si="69"/>
        <v>#REF!</v>
      </c>
      <c r="AA375" s="32" t="e">
        <f t="shared" si="70"/>
        <v>#REF!</v>
      </c>
      <c r="AB375" s="45" t="e">
        <f t="shared" si="71"/>
        <v>#REF!</v>
      </c>
    </row>
    <row r="376" spans="1:28" ht="13.5" customHeight="1">
      <c r="A376" s="47" t="e">
        <f>'Conveyor List'!#REF!</f>
        <v>#REF!</v>
      </c>
      <c r="B37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6" s="41" t="e">
        <f>IF(AND('Conveyor List'!#REF!="",'Conveyor List'!#REF!=""),0,'Conveyor List'!#REF!+'Conveyor List'!#REF!/12)</f>
        <v>#REF!</v>
      </c>
      <c r="D376" s="41" t="e">
        <f>IF(AND('Conveyor List'!#REF!="",'Conveyor List'!#REF!=""),0,IF(ISERROR(FIND("Slave",'Conveyor List'!#REF!)) =FALSE,'Conveyor List'!#REF!+'Conveyor List'!#REF!/12,0))</f>
        <v>#REF!</v>
      </c>
      <c r="E376" s="42" t="e">
        <f>IF('Conveyor List'!#REF!="",0,'Conveyor List'!#REF!)</f>
        <v>#REF!</v>
      </c>
      <c r="F37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6" s="41">
        <f>IF(Rework!W377&gt;0,IF(Rework!W377&gt;1,2,1),0)</f>
        <v>0</v>
      </c>
      <c r="I376" s="43">
        <f>IF(Rework!X377="",IF(Rework!$E377=61.5,2400,1800),Rework!X377)</f>
        <v>1800</v>
      </c>
      <c r="J376" s="41">
        <v>30</v>
      </c>
      <c r="K376" s="44">
        <f>IF(ISERROR(FIND("Slider",'Conveyor List'!#REF!))=FALSE,0.3,IF(ISERROR(FIND("Roller",'Conveyor List'!#REF!))=FALSE,0.05,0.25))</f>
        <v>0.25</v>
      </c>
      <c r="L376" s="44">
        <v>1</v>
      </c>
      <c r="M376" s="44">
        <v>0.95</v>
      </c>
      <c r="N376" s="44">
        <v>0.85</v>
      </c>
      <c r="O376" s="44">
        <f>IF(ISERROR(FIND("M",'Conveyor List'!#REF!))=TRUE,0.95,1)</f>
        <v>0.95</v>
      </c>
      <c r="P376" s="44">
        <v>1</v>
      </c>
      <c r="Q376" s="39" t="e">
        <f t="shared" si="60"/>
        <v>#REF!</v>
      </c>
      <c r="R376" s="39" t="e">
        <f t="shared" si="61"/>
        <v>#REF!</v>
      </c>
      <c r="S376" s="39" t="e">
        <f t="shared" si="62"/>
        <v>#REF!</v>
      </c>
      <c r="T376" s="39" t="e">
        <f t="shared" si="63"/>
        <v>#REF!</v>
      </c>
      <c r="U376" s="39" t="e">
        <f t="shared" si="64"/>
        <v>#REF!</v>
      </c>
      <c r="V376" s="39">
        <f t="shared" si="65"/>
        <v>0</v>
      </c>
      <c r="W376" s="39" t="e">
        <f t="shared" si="66"/>
        <v>#REF!</v>
      </c>
      <c r="X376" s="39" t="e">
        <f t="shared" si="67"/>
        <v>#REF!</v>
      </c>
      <c r="Y376" s="39" t="e">
        <f t="shared" si="68"/>
        <v>#REF!</v>
      </c>
      <c r="Z376" s="50" t="e">
        <f t="shared" si="69"/>
        <v>#REF!</v>
      </c>
      <c r="AA376" s="32" t="e">
        <f t="shared" si="70"/>
        <v>#REF!</v>
      </c>
      <c r="AB376" s="45" t="e">
        <f t="shared" si="71"/>
        <v>#REF!</v>
      </c>
    </row>
    <row r="377" spans="1:28" ht="13.5" customHeight="1">
      <c r="A377" s="47" t="e">
        <f>'Conveyor List'!#REF!</f>
        <v>#REF!</v>
      </c>
      <c r="B37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7" s="41" t="e">
        <f>IF(AND('Conveyor List'!#REF!="",'Conveyor List'!#REF!=""),0,'Conveyor List'!#REF!+'Conveyor List'!#REF!/12)</f>
        <v>#REF!</v>
      </c>
      <c r="D377" s="41" t="e">
        <f>IF(AND('Conveyor List'!#REF!="",'Conveyor List'!#REF!=""),0,IF(ISERROR(FIND("Slave",'Conveyor List'!#REF!)) =FALSE,'Conveyor List'!#REF!+'Conveyor List'!#REF!/12,0))</f>
        <v>#REF!</v>
      </c>
      <c r="E377" s="42" t="e">
        <f>IF('Conveyor List'!#REF!="",0,'Conveyor List'!#REF!)</f>
        <v>#REF!</v>
      </c>
      <c r="F37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7" s="41">
        <f>IF(Rework!W378&gt;0,IF(Rework!W378&gt;1,2,1),0)</f>
        <v>0</v>
      </c>
      <c r="I377" s="43">
        <f>IF(Rework!X378="",IF(Rework!$E378=61.5,2400,1800),Rework!X378)</f>
        <v>1800</v>
      </c>
      <c r="J377" s="41">
        <v>30</v>
      </c>
      <c r="K377" s="44">
        <f>IF(ISERROR(FIND("Slider",'Conveyor List'!#REF!))=FALSE,0.3,IF(ISERROR(FIND("Roller",'Conveyor List'!#REF!))=FALSE,0.05,0.25))</f>
        <v>0.25</v>
      </c>
      <c r="L377" s="44">
        <v>1</v>
      </c>
      <c r="M377" s="44">
        <v>0.95</v>
      </c>
      <c r="N377" s="44">
        <v>0.85</v>
      </c>
      <c r="O377" s="44">
        <f>IF(ISERROR(FIND("M",'Conveyor List'!#REF!))=TRUE,0.95,1)</f>
        <v>0.95</v>
      </c>
      <c r="P377" s="44">
        <v>1</v>
      </c>
      <c r="Q377" s="39" t="e">
        <f t="shared" si="60"/>
        <v>#REF!</v>
      </c>
      <c r="R377" s="39" t="e">
        <f t="shared" si="61"/>
        <v>#REF!</v>
      </c>
      <c r="S377" s="39" t="e">
        <f t="shared" si="62"/>
        <v>#REF!</v>
      </c>
      <c r="T377" s="39" t="e">
        <f t="shared" si="63"/>
        <v>#REF!</v>
      </c>
      <c r="U377" s="39" t="e">
        <f t="shared" si="64"/>
        <v>#REF!</v>
      </c>
      <c r="V377" s="39">
        <f t="shared" si="65"/>
        <v>0</v>
      </c>
      <c r="W377" s="39" t="e">
        <f t="shared" si="66"/>
        <v>#REF!</v>
      </c>
      <c r="X377" s="39" t="e">
        <f t="shared" si="67"/>
        <v>#REF!</v>
      </c>
      <c r="Y377" s="39" t="e">
        <f t="shared" si="68"/>
        <v>#REF!</v>
      </c>
      <c r="Z377" s="50" t="e">
        <f t="shared" si="69"/>
        <v>#REF!</v>
      </c>
      <c r="AA377" s="32" t="e">
        <f t="shared" si="70"/>
        <v>#REF!</v>
      </c>
      <c r="AB377" s="45" t="e">
        <f t="shared" si="71"/>
        <v>#REF!</v>
      </c>
    </row>
    <row r="378" spans="1:28" ht="13.5" customHeight="1">
      <c r="A378" s="47" t="e">
        <f>'Conveyor List'!#REF!</f>
        <v>#REF!</v>
      </c>
      <c r="B37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8" s="41" t="e">
        <f>IF(AND('Conveyor List'!#REF!="",'Conveyor List'!#REF!=""),0,'Conveyor List'!#REF!+'Conveyor List'!#REF!/12)</f>
        <v>#REF!</v>
      </c>
      <c r="D378" s="41" t="e">
        <f>IF(AND('Conveyor List'!#REF!="",'Conveyor List'!#REF!=""),0,IF(ISERROR(FIND("Slave",'Conveyor List'!#REF!)) =FALSE,'Conveyor List'!#REF!+'Conveyor List'!#REF!/12,0))</f>
        <v>#REF!</v>
      </c>
      <c r="E378" s="42" t="e">
        <f>IF('Conveyor List'!#REF!="",0,'Conveyor List'!#REF!)</f>
        <v>#REF!</v>
      </c>
      <c r="F37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8" s="41">
        <f>IF(Rework!W379&gt;0,IF(Rework!W379&gt;1,2,1),0)</f>
        <v>0</v>
      </c>
      <c r="I378" s="43">
        <f>IF(Rework!X379="",IF(Rework!$E379=61.5,2400,1800),Rework!X379)</f>
        <v>1800</v>
      </c>
      <c r="J378" s="41">
        <v>30</v>
      </c>
      <c r="K378" s="44">
        <f>IF(ISERROR(FIND("Slider",'Conveyor List'!#REF!))=FALSE,0.3,IF(ISERROR(FIND("Roller",'Conveyor List'!#REF!))=FALSE,0.05,0.25))</f>
        <v>0.25</v>
      </c>
      <c r="L378" s="44">
        <v>1</v>
      </c>
      <c r="M378" s="44">
        <v>0.95</v>
      </c>
      <c r="N378" s="44">
        <v>0.85</v>
      </c>
      <c r="O378" s="44">
        <f>IF(ISERROR(FIND("M",'Conveyor List'!#REF!))=TRUE,0.95,1)</f>
        <v>0.95</v>
      </c>
      <c r="P378" s="44">
        <v>1</v>
      </c>
      <c r="Q378" s="39" t="e">
        <f t="shared" si="60"/>
        <v>#REF!</v>
      </c>
      <c r="R378" s="39" t="e">
        <f t="shared" si="61"/>
        <v>#REF!</v>
      </c>
      <c r="S378" s="39" t="e">
        <f t="shared" si="62"/>
        <v>#REF!</v>
      </c>
      <c r="T378" s="39" t="e">
        <f t="shared" si="63"/>
        <v>#REF!</v>
      </c>
      <c r="U378" s="39" t="e">
        <f t="shared" si="64"/>
        <v>#REF!</v>
      </c>
      <c r="V378" s="39">
        <f t="shared" si="65"/>
        <v>0</v>
      </c>
      <c r="W378" s="39" t="e">
        <f t="shared" si="66"/>
        <v>#REF!</v>
      </c>
      <c r="X378" s="39" t="e">
        <f t="shared" si="67"/>
        <v>#REF!</v>
      </c>
      <c r="Y378" s="39" t="e">
        <f t="shared" si="68"/>
        <v>#REF!</v>
      </c>
      <c r="Z378" s="50" t="e">
        <f t="shared" si="69"/>
        <v>#REF!</v>
      </c>
      <c r="AA378" s="32" t="e">
        <f t="shared" si="70"/>
        <v>#REF!</v>
      </c>
      <c r="AB378" s="45" t="e">
        <f t="shared" si="71"/>
        <v>#REF!</v>
      </c>
    </row>
    <row r="379" spans="1:28" ht="13.5" customHeight="1">
      <c r="A379" s="47" t="e">
        <f>'Conveyor List'!#REF!</f>
        <v>#REF!</v>
      </c>
      <c r="B37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9" s="41" t="e">
        <f>IF(AND('Conveyor List'!#REF!="",'Conveyor List'!#REF!=""),0,'Conveyor List'!#REF!+'Conveyor List'!#REF!/12)</f>
        <v>#REF!</v>
      </c>
      <c r="D379" s="41" t="e">
        <f>IF(AND('Conveyor List'!#REF!="",'Conveyor List'!#REF!=""),0,IF(ISERROR(FIND("Slave",'Conveyor List'!#REF!)) =FALSE,'Conveyor List'!#REF!+'Conveyor List'!#REF!/12,0))</f>
        <v>#REF!</v>
      </c>
      <c r="E379" s="42" t="e">
        <f>IF('Conveyor List'!#REF!="",0,'Conveyor List'!#REF!)</f>
        <v>#REF!</v>
      </c>
      <c r="F37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9" s="41">
        <f>IF(Rework!W380&gt;0,IF(Rework!W380&gt;1,2,1),0)</f>
        <v>0</v>
      </c>
      <c r="I379" s="43">
        <f>IF(Rework!X380="",IF(Rework!$E380=61.5,2400,1800),Rework!X380)</f>
        <v>1800</v>
      </c>
      <c r="J379" s="41">
        <v>30</v>
      </c>
      <c r="K379" s="44">
        <f>IF(ISERROR(FIND("Slider",'Conveyor List'!#REF!))=FALSE,0.3,IF(ISERROR(FIND("Roller",'Conveyor List'!#REF!))=FALSE,0.05,0.25))</f>
        <v>0.25</v>
      </c>
      <c r="L379" s="44">
        <v>1</v>
      </c>
      <c r="M379" s="44">
        <v>0.95</v>
      </c>
      <c r="N379" s="44">
        <v>0.85</v>
      </c>
      <c r="O379" s="44">
        <f>IF(ISERROR(FIND("M",'Conveyor List'!#REF!))=TRUE,0.95,1)</f>
        <v>0.95</v>
      </c>
      <c r="P379" s="44">
        <v>1</v>
      </c>
      <c r="Q379" s="39" t="e">
        <f t="shared" si="60"/>
        <v>#REF!</v>
      </c>
      <c r="R379" s="39" t="e">
        <f t="shared" si="61"/>
        <v>#REF!</v>
      </c>
      <c r="S379" s="39" t="e">
        <f t="shared" si="62"/>
        <v>#REF!</v>
      </c>
      <c r="T379" s="39" t="e">
        <f t="shared" si="63"/>
        <v>#REF!</v>
      </c>
      <c r="U379" s="39" t="e">
        <f t="shared" si="64"/>
        <v>#REF!</v>
      </c>
      <c r="V379" s="39">
        <f t="shared" si="65"/>
        <v>0</v>
      </c>
      <c r="W379" s="39" t="e">
        <f t="shared" si="66"/>
        <v>#REF!</v>
      </c>
      <c r="X379" s="39" t="e">
        <f t="shared" si="67"/>
        <v>#REF!</v>
      </c>
      <c r="Y379" s="39" t="e">
        <f t="shared" si="68"/>
        <v>#REF!</v>
      </c>
      <c r="Z379" s="50" t="e">
        <f t="shared" si="69"/>
        <v>#REF!</v>
      </c>
      <c r="AA379" s="32" t="e">
        <f t="shared" si="70"/>
        <v>#REF!</v>
      </c>
      <c r="AB379" s="45" t="e">
        <f t="shared" si="71"/>
        <v>#REF!</v>
      </c>
    </row>
    <row r="380" spans="1:28" ht="13.5" customHeight="1">
      <c r="A380" s="47" t="e">
        <f>'Conveyor List'!#REF!</f>
        <v>#REF!</v>
      </c>
      <c r="B38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0" s="41" t="e">
        <f>IF(AND('Conveyor List'!#REF!="",'Conveyor List'!#REF!=""),0,'Conveyor List'!#REF!+'Conveyor List'!#REF!/12)</f>
        <v>#REF!</v>
      </c>
      <c r="D380" s="41" t="e">
        <f>IF(AND('Conveyor List'!#REF!="",'Conveyor List'!#REF!=""),0,IF(ISERROR(FIND("Slave",'Conveyor List'!#REF!)) =FALSE,'Conveyor List'!#REF!+'Conveyor List'!#REF!/12,0))</f>
        <v>#REF!</v>
      </c>
      <c r="E380" s="42" t="e">
        <f>IF('Conveyor List'!#REF!="",0,'Conveyor List'!#REF!)</f>
        <v>#REF!</v>
      </c>
      <c r="F38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0" s="41">
        <f>IF(Rework!W381&gt;0,IF(Rework!W381&gt;1,2,1),0)</f>
        <v>0</v>
      </c>
      <c r="I380" s="43">
        <f>IF(Rework!X381="",IF(Rework!$E381=61.5,2400,1800),Rework!X381)</f>
        <v>1800</v>
      </c>
      <c r="J380" s="41">
        <v>30</v>
      </c>
      <c r="K380" s="44">
        <f>IF(ISERROR(FIND("Slider",'Conveyor List'!#REF!))=FALSE,0.3,IF(ISERROR(FIND("Roller",'Conveyor List'!#REF!))=FALSE,0.05,0.25))</f>
        <v>0.25</v>
      </c>
      <c r="L380" s="44">
        <v>1</v>
      </c>
      <c r="M380" s="44">
        <v>0.95</v>
      </c>
      <c r="N380" s="44">
        <v>0.85</v>
      </c>
      <c r="O380" s="44">
        <f>IF(ISERROR(FIND("M",'Conveyor List'!#REF!))=TRUE,0.95,1)</f>
        <v>0.95</v>
      </c>
      <c r="P380" s="44">
        <v>1</v>
      </c>
      <c r="Q380" s="39" t="e">
        <f t="shared" si="60"/>
        <v>#REF!</v>
      </c>
      <c r="R380" s="39" t="e">
        <f t="shared" si="61"/>
        <v>#REF!</v>
      </c>
      <c r="S380" s="39" t="e">
        <f t="shared" si="62"/>
        <v>#REF!</v>
      </c>
      <c r="T380" s="39" t="e">
        <f t="shared" si="63"/>
        <v>#REF!</v>
      </c>
      <c r="U380" s="39" t="e">
        <f t="shared" si="64"/>
        <v>#REF!</v>
      </c>
      <c r="V380" s="39">
        <f t="shared" si="65"/>
        <v>0</v>
      </c>
      <c r="W380" s="39" t="e">
        <f t="shared" si="66"/>
        <v>#REF!</v>
      </c>
      <c r="X380" s="39" t="e">
        <f t="shared" si="67"/>
        <v>#REF!</v>
      </c>
      <c r="Y380" s="39" t="e">
        <f t="shared" si="68"/>
        <v>#REF!</v>
      </c>
      <c r="Z380" s="50" t="e">
        <f t="shared" si="69"/>
        <v>#REF!</v>
      </c>
      <c r="AA380" s="32" t="e">
        <f t="shared" si="70"/>
        <v>#REF!</v>
      </c>
      <c r="AB380" s="45" t="e">
        <f t="shared" si="71"/>
        <v>#REF!</v>
      </c>
    </row>
    <row r="381" spans="1:28" ht="13.5" customHeight="1">
      <c r="A381" s="47" t="e">
        <f>'Conveyor List'!#REF!</f>
        <v>#REF!</v>
      </c>
      <c r="B38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1" s="41" t="e">
        <f>IF(AND('Conveyor List'!#REF!="",'Conveyor List'!#REF!=""),0,'Conveyor List'!#REF!+'Conveyor List'!#REF!/12)</f>
        <v>#REF!</v>
      </c>
      <c r="D381" s="41" t="e">
        <f>IF(AND('Conveyor List'!#REF!="",'Conveyor List'!#REF!=""),0,IF(ISERROR(FIND("Slave",'Conveyor List'!#REF!)) =FALSE,'Conveyor List'!#REF!+'Conveyor List'!#REF!/12,0))</f>
        <v>#REF!</v>
      </c>
      <c r="E381" s="42" t="e">
        <f>IF('Conveyor List'!#REF!="",0,'Conveyor List'!#REF!)</f>
        <v>#REF!</v>
      </c>
      <c r="F38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1" s="41">
        <f>IF(Rework!W382&gt;0,IF(Rework!W382&gt;1,2,1),0)</f>
        <v>0</v>
      </c>
      <c r="I381" s="43">
        <f>IF(Rework!X382="",IF(Rework!$E382=61.5,2400,1800),Rework!X382)</f>
        <v>1800</v>
      </c>
      <c r="J381" s="41">
        <v>30</v>
      </c>
      <c r="K381" s="44">
        <f>IF(ISERROR(FIND("Slider",'Conveyor List'!#REF!))=FALSE,0.3,IF(ISERROR(FIND("Roller",'Conveyor List'!#REF!))=FALSE,0.05,0.25))</f>
        <v>0.25</v>
      </c>
      <c r="L381" s="44">
        <v>1</v>
      </c>
      <c r="M381" s="44">
        <v>0.95</v>
      </c>
      <c r="N381" s="44">
        <v>0.85</v>
      </c>
      <c r="O381" s="44">
        <f>IF(ISERROR(FIND("M",'Conveyor List'!#REF!))=TRUE,0.95,1)</f>
        <v>0.95</v>
      </c>
      <c r="P381" s="44">
        <v>1</v>
      </c>
      <c r="Q381" s="39" t="e">
        <f t="shared" si="60"/>
        <v>#REF!</v>
      </c>
      <c r="R381" s="39" t="e">
        <f t="shared" si="61"/>
        <v>#REF!</v>
      </c>
      <c r="S381" s="39" t="e">
        <f t="shared" si="62"/>
        <v>#REF!</v>
      </c>
      <c r="T381" s="39" t="e">
        <f t="shared" si="63"/>
        <v>#REF!</v>
      </c>
      <c r="U381" s="39" t="e">
        <f t="shared" si="64"/>
        <v>#REF!</v>
      </c>
      <c r="V381" s="39">
        <f t="shared" si="65"/>
        <v>0</v>
      </c>
      <c r="W381" s="39" t="e">
        <f t="shared" si="66"/>
        <v>#REF!</v>
      </c>
      <c r="X381" s="39" t="e">
        <f t="shared" si="67"/>
        <v>#REF!</v>
      </c>
      <c r="Y381" s="39" t="e">
        <f t="shared" si="68"/>
        <v>#REF!</v>
      </c>
      <c r="Z381" s="50" t="e">
        <f t="shared" si="69"/>
        <v>#REF!</v>
      </c>
      <c r="AA381" s="32" t="e">
        <f t="shared" si="70"/>
        <v>#REF!</v>
      </c>
      <c r="AB381" s="45" t="e">
        <f t="shared" si="71"/>
        <v>#REF!</v>
      </c>
    </row>
    <row r="382" spans="1:28" ht="13.5" customHeight="1">
      <c r="A382" s="47" t="e">
        <f>'Conveyor List'!#REF!</f>
        <v>#REF!</v>
      </c>
      <c r="B38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2" s="41" t="e">
        <f>IF(AND('Conveyor List'!#REF!="",'Conveyor List'!#REF!=""),0,'Conveyor List'!#REF!+'Conveyor List'!#REF!/12)</f>
        <v>#REF!</v>
      </c>
      <c r="D382" s="41" t="e">
        <f>IF(AND('Conveyor List'!#REF!="",'Conveyor List'!#REF!=""),0,IF(ISERROR(FIND("Slave",'Conveyor List'!#REF!)) =FALSE,'Conveyor List'!#REF!+'Conveyor List'!#REF!/12,0))</f>
        <v>#REF!</v>
      </c>
      <c r="E382" s="42" t="e">
        <f>IF('Conveyor List'!#REF!="",0,'Conveyor List'!#REF!)</f>
        <v>#REF!</v>
      </c>
      <c r="F38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2" s="41">
        <f>IF(Rework!W383&gt;0,IF(Rework!W383&gt;1,2,1),0)</f>
        <v>0</v>
      </c>
      <c r="I382" s="43">
        <f>IF(Rework!X383="",IF(Rework!$E383=61.5,2400,1800),Rework!X383)</f>
        <v>1800</v>
      </c>
      <c r="J382" s="41">
        <v>30</v>
      </c>
      <c r="K382" s="44">
        <f>IF(ISERROR(FIND("Slider",'Conveyor List'!#REF!))=FALSE,0.3,IF(ISERROR(FIND("Roller",'Conveyor List'!#REF!))=FALSE,0.05,0.25))</f>
        <v>0.25</v>
      </c>
      <c r="L382" s="44">
        <v>1</v>
      </c>
      <c r="M382" s="44">
        <v>0.95</v>
      </c>
      <c r="N382" s="44">
        <v>0.85</v>
      </c>
      <c r="O382" s="44">
        <f>IF(ISERROR(FIND("M",'Conveyor List'!#REF!))=TRUE,0.95,1)</f>
        <v>0.95</v>
      </c>
      <c r="P382" s="44">
        <v>1</v>
      </c>
      <c r="Q382" s="39" t="e">
        <f t="shared" si="60"/>
        <v>#REF!</v>
      </c>
      <c r="R382" s="39" t="e">
        <f t="shared" si="61"/>
        <v>#REF!</v>
      </c>
      <c r="S382" s="39" t="e">
        <f t="shared" si="62"/>
        <v>#REF!</v>
      </c>
      <c r="T382" s="39" t="e">
        <f t="shared" si="63"/>
        <v>#REF!</v>
      </c>
      <c r="U382" s="39" t="e">
        <f t="shared" si="64"/>
        <v>#REF!</v>
      </c>
      <c r="V382" s="39">
        <f t="shared" si="65"/>
        <v>0</v>
      </c>
      <c r="W382" s="39" t="e">
        <f t="shared" si="66"/>
        <v>#REF!</v>
      </c>
      <c r="X382" s="39" t="e">
        <f t="shared" si="67"/>
        <v>#REF!</v>
      </c>
      <c r="Y382" s="39" t="e">
        <f t="shared" si="68"/>
        <v>#REF!</v>
      </c>
      <c r="Z382" s="50" t="e">
        <f t="shared" si="69"/>
        <v>#REF!</v>
      </c>
      <c r="AA382" s="32" t="e">
        <f t="shared" si="70"/>
        <v>#REF!</v>
      </c>
      <c r="AB382" s="45" t="e">
        <f t="shared" si="71"/>
        <v>#REF!</v>
      </c>
    </row>
    <row r="383" spans="1:28" ht="13.5" customHeight="1">
      <c r="A383" s="47" t="e">
        <f>'Conveyor List'!#REF!</f>
        <v>#REF!</v>
      </c>
      <c r="B38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3" s="41" t="e">
        <f>IF(AND('Conveyor List'!#REF!="",'Conveyor List'!#REF!=""),0,'Conveyor List'!#REF!+'Conveyor List'!#REF!/12)</f>
        <v>#REF!</v>
      </c>
      <c r="D383" s="41" t="e">
        <f>IF(AND('Conveyor List'!#REF!="",'Conveyor List'!#REF!=""),0,IF(ISERROR(FIND("Slave",'Conveyor List'!#REF!)) =FALSE,'Conveyor List'!#REF!+'Conveyor List'!#REF!/12,0))</f>
        <v>#REF!</v>
      </c>
      <c r="E383" s="42" t="e">
        <f>IF('Conveyor List'!#REF!="",0,'Conveyor List'!#REF!)</f>
        <v>#REF!</v>
      </c>
      <c r="F38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3" s="41">
        <f>IF(Rework!W384&gt;0,IF(Rework!W384&gt;1,2,1),0)</f>
        <v>0</v>
      </c>
      <c r="I383" s="43">
        <f>IF(Rework!X384="",IF(Rework!$E384=61.5,2400,1800),Rework!X384)</f>
        <v>1800</v>
      </c>
      <c r="J383" s="41">
        <v>30</v>
      </c>
      <c r="K383" s="44">
        <f>IF(ISERROR(FIND("Slider",'Conveyor List'!#REF!))=FALSE,0.3,IF(ISERROR(FIND("Roller",'Conveyor List'!#REF!))=FALSE,0.05,0.25))</f>
        <v>0.25</v>
      </c>
      <c r="L383" s="44">
        <v>1</v>
      </c>
      <c r="M383" s="44">
        <v>0.95</v>
      </c>
      <c r="N383" s="44">
        <v>0.85</v>
      </c>
      <c r="O383" s="44">
        <f>IF(ISERROR(FIND("M",'Conveyor List'!#REF!))=TRUE,0.95,1)</f>
        <v>0.95</v>
      </c>
      <c r="P383" s="44">
        <v>1</v>
      </c>
      <c r="Q383" s="39" t="e">
        <f t="shared" si="60"/>
        <v>#REF!</v>
      </c>
      <c r="R383" s="39" t="e">
        <f t="shared" si="61"/>
        <v>#REF!</v>
      </c>
      <c r="S383" s="39" t="e">
        <f t="shared" si="62"/>
        <v>#REF!</v>
      </c>
      <c r="T383" s="39" t="e">
        <f t="shared" si="63"/>
        <v>#REF!</v>
      </c>
      <c r="U383" s="39" t="e">
        <f t="shared" si="64"/>
        <v>#REF!</v>
      </c>
      <c r="V383" s="39">
        <f t="shared" si="65"/>
        <v>0</v>
      </c>
      <c r="W383" s="39" t="e">
        <f t="shared" si="66"/>
        <v>#REF!</v>
      </c>
      <c r="X383" s="39" t="e">
        <f t="shared" si="67"/>
        <v>#REF!</v>
      </c>
      <c r="Y383" s="39" t="e">
        <f t="shared" si="68"/>
        <v>#REF!</v>
      </c>
      <c r="Z383" s="50" t="e">
        <f t="shared" si="69"/>
        <v>#REF!</v>
      </c>
      <c r="AA383" s="32" t="e">
        <f t="shared" si="70"/>
        <v>#REF!</v>
      </c>
      <c r="AB383" s="45" t="e">
        <f t="shared" si="71"/>
        <v>#REF!</v>
      </c>
    </row>
    <row r="384" spans="1:28" ht="13.5" customHeight="1">
      <c r="A384" s="47" t="e">
        <f>'Conveyor List'!#REF!</f>
        <v>#REF!</v>
      </c>
      <c r="B38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4" s="41" t="e">
        <f>IF(AND('Conveyor List'!#REF!="",'Conveyor List'!#REF!=""),0,'Conveyor List'!#REF!+'Conveyor List'!#REF!/12)</f>
        <v>#REF!</v>
      </c>
      <c r="D384" s="41" t="e">
        <f>IF(AND('Conveyor List'!#REF!="",'Conveyor List'!#REF!=""),0,IF(ISERROR(FIND("Slave",'Conveyor List'!#REF!)) =FALSE,'Conveyor List'!#REF!+'Conveyor List'!#REF!/12,0))</f>
        <v>#REF!</v>
      </c>
      <c r="E384" s="42" t="e">
        <f>IF('Conveyor List'!#REF!="",0,'Conveyor List'!#REF!)</f>
        <v>#REF!</v>
      </c>
      <c r="F38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4" s="41">
        <f>IF(Rework!W385&gt;0,IF(Rework!W385&gt;1,2,1),0)</f>
        <v>0</v>
      </c>
      <c r="I384" s="43">
        <f>IF(Rework!X385="",IF(Rework!$E385=61.5,2400,1800),Rework!X385)</f>
        <v>1800</v>
      </c>
      <c r="J384" s="41">
        <v>30</v>
      </c>
      <c r="K384" s="44">
        <f>IF(ISERROR(FIND("Slider",'Conveyor List'!#REF!))=FALSE,0.3,IF(ISERROR(FIND("Roller",'Conveyor List'!#REF!))=FALSE,0.05,0.25))</f>
        <v>0.25</v>
      </c>
      <c r="L384" s="44">
        <v>1</v>
      </c>
      <c r="M384" s="44">
        <v>0.95</v>
      </c>
      <c r="N384" s="44">
        <v>0.85</v>
      </c>
      <c r="O384" s="44">
        <f>IF(ISERROR(FIND("M",'Conveyor List'!#REF!))=TRUE,0.95,1)</f>
        <v>0.95</v>
      </c>
      <c r="P384" s="44">
        <v>1</v>
      </c>
      <c r="Q384" s="39" t="e">
        <f t="shared" si="60"/>
        <v>#REF!</v>
      </c>
      <c r="R384" s="39" t="e">
        <f t="shared" si="61"/>
        <v>#REF!</v>
      </c>
      <c r="S384" s="39" t="e">
        <f t="shared" si="62"/>
        <v>#REF!</v>
      </c>
      <c r="T384" s="39" t="e">
        <f t="shared" si="63"/>
        <v>#REF!</v>
      </c>
      <c r="U384" s="39" t="e">
        <f t="shared" si="64"/>
        <v>#REF!</v>
      </c>
      <c r="V384" s="39">
        <f t="shared" si="65"/>
        <v>0</v>
      </c>
      <c r="W384" s="39" t="e">
        <f t="shared" si="66"/>
        <v>#REF!</v>
      </c>
      <c r="X384" s="39" t="e">
        <f t="shared" si="67"/>
        <v>#REF!</v>
      </c>
      <c r="Y384" s="39" t="e">
        <f t="shared" si="68"/>
        <v>#REF!</v>
      </c>
      <c r="Z384" s="50" t="e">
        <f t="shared" si="69"/>
        <v>#REF!</v>
      </c>
      <c r="AA384" s="32" t="e">
        <f t="shared" si="70"/>
        <v>#REF!</v>
      </c>
      <c r="AB384" s="45" t="e">
        <f t="shared" si="71"/>
        <v>#REF!</v>
      </c>
    </row>
    <row r="385" spans="1:28" ht="13.5" customHeight="1">
      <c r="A385" s="47" t="e">
        <f>'Conveyor List'!#REF!</f>
        <v>#REF!</v>
      </c>
      <c r="B38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5" s="41" t="e">
        <f>IF(AND('Conveyor List'!#REF!="",'Conveyor List'!#REF!=""),0,'Conveyor List'!#REF!+'Conveyor List'!#REF!/12)</f>
        <v>#REF!</v>
      </c>
      <c r="D385" s="41" t="e">
        <f>IF(AND('Conveyor List'!#REF!="",'Conveyor List'!#REF!=""),0,IF(ISERROR(FIND("Slave",'Conveyor List'!#REF!)) =FALSE,'Conveyor List'!#REF!+'Conveyor List'!#REF!/12,0))</f>
        <v>#REF!</v>
      </c>
      <c r="E385" s="42" t="e">
        <f>IF('Conveyor List'!#REF!="",0,'Conveyor List'!#REF!)</f>
        <v>#REF!</v>
      </c>
      <c r="F38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5" s="41">
        <f>IF(Rework!W386&gt;0,IF(Rework!W386&gt;1,2,1),0)</f>
        <v>0</v>
      </c>
      <c r="I385" s="43">
        <f>IF(Rework!X386="",IF(Rework!$E386=61.5,2400,1800),Rework!X386)</f>
        <v>1800</v>
      </c>
      <c r="J385" s="41">
        <v>30</v>
      </c>
      <c r="K385" s="44">
        <f>IF(ISERROR(FIND("Slider",'Conveyor List'!#REF!))=FALSE,0.3,IF(ISERROR(FIND("Roller",'Conveyor List'!#REF!))=FALSE,0.05,0.25))</f>
        <v>0.25</v>
      </c>
      <c r="L385" s="44">
        <v>1</v>
      </c>
      <c r="M385" s="44">
        <v>0.95</v>
      </c>
      <c r="N385" s="44">
        <v>0.85</v>
      </c>
      <c r="O385" s="44">
        <f>IF(ISERROR(FIND("M",'Conveyor List'!#REF!))=TRUE,0.95,1)</f>
        <v>0.95</v>
      </c>
      <c r="P385" s="44">
        <v>1</v>
      </c>
      <c r="Q385" s="39" t="e">
        <f t="shared" si="60"/>
        <v>#REF!</v>
      </c>
      <c r="R385" s="39" t="e">
        <f t="shared" si="61"/>
        <v>#REF!</v>
      </c>
      <c r="S385" s="39" t="e">
        <f t="shared" si="62"/>
        <v>#REF!</v>
      </c>
      <c r="T385" s="39" t="e">
        <f t="shared" si="63"/>
        <v>#REF!</v>
      </c>
      <c r="U385" s="39" t="e">
        <f t="shared" si="64"/>
        <v>#REF!</v>
      </c>
      <c r="V385" s="39">
        <f t="shared" si="65"/>
        <v>0</v>
      </c>
      <c r="W385" s="39" t="e">
        <f t="shared" si="66"/>
        <v>#REF!</v>
      </c>
      <c r="X385" s="39" t="e">
        <f t="shared" si="67"/>
        <v>#REF!</v>
      </c>
      <c r="Y385" s="39" t="e">
        <f t="shared" si="68"/>
        <v>#REF!</v>
      </c>
      <c r="Z385" s="50" t="e">
        <f t="shared" si="69"/>
        <v>#REF!</v>
      </c>
      <c r="AA385" s="32" t="e">
        <f t="shared" si="70"/>
        <v>#REF!</v>
      </c>
      <c r="AB385" s="45" t="e">
        <f t="shared" si="71"/>
        <v>#REF!</v>
      </c>
    </row>
    <row r="386" spans="1:28" ht="13.5" customHeight="1">
      <c r="A386" s="47" t="e">
        <f>'Conveyor List'!#REF!</f>
        <v>#REF!</v>
      </c>
      <c r="B38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6" s="41" t="e">
        <f>IF(AND('Conveyor List'!#REF!="",'Conveyor List'!#REF!=""),0,'Conveyor List'!#REF!+'Conveyor List'!#REF!/12)</f>
        <v>#REF!</v>
      </c>
      <c r="D386" s="41" t="e">
        <f>IF(AND('Conveyor List'!#REF!="",'Conveyor List'!#REF!=""),0,IF(ISERROR(FIND("Slave",'Conveyor List'!#REF!)) =FALSE,'Conveyor List'!#REF!+'Conveyor List'!#REF!/12,0))</f>
        <v>#REF!</v>
      </c>
      <c r="E386" s="42" t="e">
        <f>IF('Conveyor List'!#REF!="",0,'Conveyor List'!#REF!)</f>
        <v>#REF!</v>
      </c>
      <c r="F38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6" s="41">
        <f>IF(Rework!W387&gt;0,IF(Rework!W387&gt;1,2,1),0)</f>
        <v>0</v>
      </c>
      <c r="I386" s="43">
        <f>IF(Rework!X387="",IF(Rework!$E387=61.5,2400,1800),Rework!X387)</f>
        <v>1800</v>
      </c>
      <c r="J386" s="41">
        <v>30</v>
      </c>
      <c r="K386" s="44">
        <f>IF(ISERROR(FIND("Slider",'Conveyor List'!#REF!))=FALSE,0.3,IF(ISERROR(FIND("Roller",'Conveyor List'!#REF!))=FALSE,0.05,0.25))</f>
        <v>0.25</v>
      </c>
      <c r="L386" s="44">
        <v>1</v>
      </c>
      <c r="M386" s="44">
        <v>0.95</v>
      </c>
      <c r="N386" s="44">
        <v>0.85</v>
      </c>
      <c r="O386" s="44">
        <f>IF(ISERROR(FIND("M",'Conveyor List'!#REF!))=TRUE,0.95,1)</f>
        <v>0.95</v>
      </c>
      <c r="P386" s="44">
        <v>1</v>
      </c>
      <c r="Q386" s="39" t="e">
        <f t="shared" si="60"/>
        <v>#REF!</v>
      </c>
      <c r="R386" s="39" t="e">
        <f t="shared" si="61"/>
        <v>#REF!</v>
      </c>
      <c r="S386" s="39" t="e">
        <f t="shared" si="62"/>
        <v>#REF!</v>
      </c>
      <c r="T386" s="39" t="e">
        <f t="shared" si="63"/>
        <v>#REF!</v>
      </c>
      <c r="U386" s="39" t="e">
        <f t="shared" si="64"/>
        <v>#REF!</v>
      </c>
      <c r="V386" s="39">
        <f t="shared" si="65"/>
        <v>0</v>
      </c>
      <c r="W386" s="39" t="e">
        <f t="shared" si="66"/>
        <v>#REF!</v>
      </c>
      <c r="X386" s="39" t="e">
        <f t="shared" si="67"/>
        <v>#REF!</v>
      </c>
      <c r="Y386" s="39" t="e">
        <f t="shared" si="68"/>
        <v>#REF!</v>
      </c>
      <c r="Z386" s="50" t="e">
        <f t="shared" si="69"/>
        <v>#REF!</v>
      </c>
      <c r="AA386" s="32" t="e">
        <f t="shared" si="70"/>
        <v>#REF!</v>
      </c>
      <c r="AB386" s="45" t="e">
        <f t="shared" si="71"/>
        <v>#REF!</v>
      </c>
    </row>
    <row r="387" spans="1:28" ht="13.5" customHeight="1">
      <c r="A387" s="47" t="e">
        <f>'Conveyor List'!#REF!</f>
        <v>#REF!</v>
      </c>
      <c r="B38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7" s="41" t="e">
        <f>IF(AND('Conveyor List'!#REF!="",'Conveyor List'!#REF!=""),0,'Conveyor List'!#REF!+'Conveyor List'!#REF!/12)</f>
        <v>#REF!</v>
      </c>
      <c r="D387" s="41" t="e">
        <f>IF(AND('Conveyor List'!#REF!="",'Conveyor List'!#REF!=""),0,IF(ISERROR(FIND("Slave",'Conveyor List'!#REF!)) =FALSE,'Conveyor List'!#REF!+'Conveyor List'!#REF!/12,0))</f>
        <v>#REF!</v>
      </c>
      <c r="E387" s="42" t="e">
        <f>IF('Conveyor List'!#REF!="",0,'Conveyor List'!#REF!)</f>
        <v>#REF!</v>
      </c>
      <c r="F38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7" s="41">
        <f>IF(Rework!W388&gt;0,IF(Rework!W388&gt;1,2,1),0)</f>
        <v>0</v>
      </c>
      <c r="I387" s="43">
        <f>IF(Rework!X388="",IF(Rework!$E388=61.5,2400,1800),Rework!X388)</f>
        <v>1800</v>
      </c>
      <c r="J387" s="41">
        <v>30</v>
      </c>
      <c r="K387" s="44">
        <f>IF(ISERROR(FIND("Slider",'Conveyor List'!#REF!))=FALSE,0.3,IF(ISERROR(FIND("Roller",'Conveyor List'!#REF!))=FALSE,0.05,0.25))</f>
        <v>0.25</v>
      </c>
      <c r="L387" s="44">
        <v>1</v>
      </c>
      <c r="M387" s="44">
        <v>0.95</v>
      </c>
      <c r="N387" s="44">
        <v>0.85</v>
      </c>
      <c r="O387" s="44">
        <f>IF(ISERROR(FIND("M",'Conveyor List'!#REF!))=TRUE,0.95,1)</f>
        <v>0.95</v>
      </c>
      <c r="P387" s="44">
        <v>1</v>
      </c>
      <c r="Q387" s="39" t="e">
        <f t="shared" si="60"/>
        <v>#REF!</v>
      </c>
      <c r="R387" s="39" t="e">
        <f t="shared" si="61"/>
        <v>#REF!</v>
      </c>
      <c r="S387" s="39" t="e">
        <f t="shared" si="62"/>
        <v>#REF!</v>
      </c>
      <c r="T387" s="39" t="e">
        <f t="shared" si="63"/>
        <v>#REF!</v>
      </c>
      <c r="U387" s="39" t="e">
        <f t="shared" si="64"/>
        <v>#REF!</v>
      </c>
      <c r="V387" s="39">
        <f t="shared" si="65"/>
        <v>0</v>
      </c>
      <c r="W387" s="39" t="e">
        <f t="shared" si="66"/>
        <v>#REF!</v>
      </c>
      <c r="X387" s="39" t="e">
        <f t="shared" si="67"/>
        <v>#REF!</v>
      </c>
      <c r="Y387" s="39" t="e">
        <f t="shared" si="68"/>
        <v>#REF!</v>
      </c>
      <c r="Z387" s="50" t="e">
        <f t="shared" si="69"/>
        <v>#REF!</v>
      </c>
      <c r="AA387" s="32" t="e">
        <f t="shared" si="70"/>
        <v>#REF!</v>
      </c>
      <c r="AB387" s="45" t="e">
        <f t="shared" si="71"/>
        <v>#REF!</v>
      </c>
    </row>
    <row r="388" spans="1:28" ht="13.5" customHeight="1">
      <c r="A388" s="47" t="e">
        <f>'Conveyor List'!#REF!</f>
        <v>#REF!</v>
      </c>
      <c r="B38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8" s="41" t="e">
        <f>IF(AND('Conveyor List'!#REF!="",'Conveyor List'!#REF!=""),0,'Conveyor List'!#REF!+'Conveyor List'!#REF!/12)</f>
        <v>#REF!</v>
      </c>
      <c r="D388" s="41" t="e">
        <f>IF(AND('Conveyor List'!#REF!="",'Conveyor List'!#REF!=""),0,IF(ISERROR(FIND("Slave",'Conveyor List'!#REF!)) =FALSE,'Conveyor List'!#REF!+'Conveyor List'!#REF!/12,0))</f>
        <v>#REF!</v>
      </c>
      <c r="E388" s="42" t="e">
        <f>IF('Conveyor List'!#REF!="",0,'Conveyor List'!#REF!)</f>
        <v>#REF!</v>
      </c>
      <c r="F38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8" s="41">
        <f>IF(Rework!W389&gt;0,IF(Rework!W389&gt;1,2,1),0)</f>
        <v>0</v>
      </c>
      <c r="I388" s="43">
        <f>IF(Rework!X389="",IF(Rework!$E389=61.5,2400,1800),Rework!X389)</f>
        <v>1800</v>
      </c>
      <c r="J388" s="41">
        <v>30</v>
      </c>
      <c r="K388" s="44">
        <f>IF(ISERROR(FIND("Slider",'Conveyor List'!#REF!))=FALSE,0.3,IF(ISERROR(FIND("Roller",'Conveyor List'!#REF!))=FALSE,0.05,0.25))</f>
        <v>0.25</v>
      </c>
      <c r="L388" s="44">
        <v>1</v>
      </c>
      <c r="M388" s="44">
        <v>0.95</v>
      </c>
      <c r="N388" s="44">
        <v>0.85</v>
      </c>
      <c r="O388" s="44">
        <f>IF(ISERROR(FIND("M",'Conveyor List'!#REF!))=TRUE,0.95,1)</f>
        <v>0.95</v>
      </c>
      <c r="P388" s="44">
        <v>1</v>
      </c>
      <c r="Q388" s="39" t="e">
        <f t="shared" si="60"/>
        <v>#REF!</v>
      </c>
      <c r="R388" s="39" t="e">
        <f t="shared" si="61"/>
        <v>#REF!</v>
      </c>
      <c r="S388" s="39" t="e">
        <f t="shared" si="62"/>
        <v>#REF!</v>
      </c>
      <c r="T388" s="39" t="e">
        <f t="shared" si="63"/>
        <v>#REF!</v>
      </c>
      <c r="U388" s="39" t="e">
        <f t="shared" si="64"/>
        <v>#REF!</v>
      </c>
      <c r="V388" s="39">
        <f t="shared" si="65"/>
        <v>0</v>
      </c>
      <c r="W388" s="39" t="e">
        <f t="shared" si="66"/>
        <v>#REF!</v>
      </c>
      <c r="X388" s="39" t="e">
        <f t="shared" si="67"/>
        <v>#REF!</v>
      </c>
      <c r="Y388" s="39" t="e">
        <f t="shared" si="68"/>
        <v>#REF!</v>
      </c>
      <c r="Z388" s="50" t="e">
        <f t="shared" si="69"/>
        <v>#REF!</v>
      </c>
      <c r="AA388" s="32" t="e">
        <f t="shared" si="70"/>
        <v>#REF!</v>
      </c>
      <c r="AB388" s="45" t="e">
        <f t="shared" si="71"/>
        <v>#REF!</v>
      </c>
    </row>
    <row r="389" spans="1:28" ht="13.5" customHeight="1">
      <c r="A389" s="47" t="e">
        <f>'Conveyor List'!#REF!</f>
        <v>#REF!</v>
      </c>
      <c r="B38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9" s="41" t="e">
        <f>IF(AND('Conveyor List'!#REF!="",'Conveyor List'!#REF!=""),0,'Conveyor List'!#REF!+'Conveyor List'!#REF!/12)</f>
        <v>#REF!</v>
      </c>
      <c r="D389" s="41" t="e">
        <f>IF(AND('Conveyor List'!#REF!="",'Conveyor List'!#REF!=""),0,IF(ISERROR(FIND("Slave",'Conveyor List'!#REF!)) =FALSE,'Conveyor List'!#REF!+'Conveyor List'!#REF!/12,0))</f>
        <v>#REF!</v>
      </c>
      <c r="E389" s="42" t="e">
        <f>IF('Conveyor List'!#REF!="",0,'Conveyor List'!#REF!)</f>
        <v>#REF!</v>
      </c>
      <c r="F38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9" s="41">
        <f>IF(Rework!W390&gt;0,IF(Rework!W390&gt;1,2,1),0)</f>
        <v>0</v>
      </c>
      <c r="I389" s="43">
        <f>IF(Rework!X390="",IF(Rework!$E390=61.5,2400,1800),Rework!X390)</f>
        <v>1800</v>
      </c>
      <c r="J389" s="41">
        <v>30</v>
      </c>
      <c r="K389" s="44">
        <f>IF(ISERROR(FIND("Slider",'Conveyor List'!#REF!))=FALSE,0.3,IF(ISERROR(FIND("Roller",'Conveyor List'!#REF!))=FALSE,0.05,0.25))</f>
        <v>0.25</v>
      </c>
      <c r="L389" s="44">
        <v>1</v>
      </c>
      <c r="M389" s="44">
        <v>0.95</v>
      </c>
      <c r="N389" s="44">
        <v>0.85</v>
      </c>
      <c r="O389" s="44">
        <f>IF(ISERROR(FIND("M",'Conveyor List'!#REF!))=TRUE,0.95,1)</f>
        <v>0.95</v>
      </c>
      <c r="P389" s="44">
        <v>1</v>
      </c>
      <c r="Q389" s="39" t="e">
        <f t="shared" si="60"/>
        <v>#REF!</v>
      </c>
      <c r="R389" s="39" t="e">
        <f t="shared" si="61"/>
        <v>#REF!</v>
      </c>
      <c r="S389" s="39" t="e">
        <f t="shared" si="62"/>
        <v>#REF!</v>
      </c>
      <c r="T389" s="39" t="e">
        <f t="shared" si="63"/>
        <v>#REF!</v>
      </c>
      <c r="U389" s="39" t="e">
        <f t="shared" si="64"/>
        <v>#REF!</v>
      </c>
      <c r="V389" s="39">
        <f t="shared" si="65"/>
        <v>0</v>
      </c>
      <c r="W389" s="39" t="e">
        <f t="shared" si="66"/>
        <v>#REF!</v>
      </c>
      <c r="X389" s="39" t="e">
        <f t="shared" si="67"/>
        <v>#REF!</v>
      </c>
      <c r="Y389" s="39" t="e">
        <f t="shared" si="68"/>
        <v>#REF!</v>
      </c>
      <c r="Z389" s="50" t="e">
        <f t="shared" si="69"/>
        <v>#REF!</v>
      </c>
      <c r="AA389" s="32" t="e">
        <f t="shared" si="70"/>
        <v>#REF!</v>
      </c>
      <c r="AB389" s="45" t="e">
        <f t="shared" si="71"/>
        <v>#REF!</v>
      </c>
    </row>
    <row r="390" spans="1:28" ht="13.5" customHeight="1">
      <c r="A390" s="47" t="e">
        <f>'Conveyor List'!#REF!</f>
        <v>#REF!</v>
      </c>
      <c r="B39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0" s="41" t="e">
        <f>IF(AND('Conveyor List'!#REF!="",'Conveyor List'!#REF!=""),0,'Conveyor List'!#REF!+'Conveyor List'!#REF!/12)</f>
        <v>#REF!</v>
      </c>
      <c r="D390" s="41" t="e">
        <f>IF(AND('Conveyor List'!#REF!="",'Conveyor List'!#REF!=""),0,IF(ISERROR(FIND("Slave",'Conveyor List'!#REF!)) =FALSE,'Conveyor List'!#REF!+'Conveyor List'!#REF!/12,0))</f>
        <v>#REF!</v>
      </c>
      <c r="E390" s="42" t="e">
        <f>IF('Conveyor List'!#REF!="",0,'Conveyor List'!#REF!)</f>
        <v>#REF!</v>
      </c>
      <c r="F39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0" s="41">
        <f>IF(Rework!W391&gt;0,IF(Rework!W391&gt;1,2,1),0)</f>
        <v>0</v>
      </c>
      <c r="I390" s="43">
        <f>IF(Rework!X391="",IF(Rework!$E391=61.5,2400,1800),Rework!X391)</f>
        <v>1800</v>
      </c>
      <c r="J390" s="41">
        <v>30</v>
      </c>
      <c r="K390" s="44">
        <f>IF(ISERROR(FIND("Slider",'Conveyor List'!#REF!))=FALSE,0.3,IF(ISERROR(FIND("Roller",'Conveyor List'!#REF!))=FALSE,0.05,0.25))</f>
        <v>0.25</v>
      </c>
      <c r="L390" s="44">
        <v>1</v>
      </c>
      <c r="M390" s="44">
        <v>0.95</v>
      </c>
      <c r="N390" s="44">
        <v>0.85</v>
      </c>
      <c r="O390" s="44">
        <f>IF(ISERROR(FIND("M",'Conveyor List'!#REF!))=TRUE,0.95,1)</f>
        <v>0.95</v>
      </c>
      <c r="P390" s="44">
        <v>1</v>
      </c>
      <c r="Q390" s="39" t="e">
        <f t="shared" ref="Q390:Q453" si="72">IF(B390=0,0,(I390*J390)/(60*B390))</f>
        <v>#REF!</v>
      </c>
      <c r="R390" s="39" t="e">
        <f t="shared" ref="R390:R453" si="73">IF(E390=0,0,(2*L390*((E390-1)/12)))</f>
        <v>#REF!</v>
      </c>
      <c r="S390" s="39" t="e">
        <f t="shared" ref="S390:S453" si="74">IF(B390=0,0,(1.25*B390*K390*C390*(Q390+R390))/(33000*M390*N390*O390))</f>
        <v>#REF!</v>
      </c>
      <c r="T390" s="39" t="e">
        <f t="shared" ref="T390:T453" si="75">IF(AND(G390=0,F390=0),0,(1.25*I390*J390*((G390-F390)/12))/(60*33000*M390*N390*O390))</f>
        <v>#REF!</v>
      </c>
      <c r="U390" s="39" t="e">
        <f t="shared" ref="U390:U453" si="76">IF(E390=0,0,(1.25*B390*0.05*(Q390+(((E390/12)-1)*L390))*C390)/(60*33000*M390*N390*O390))</f>
        <v>#REF!</v>
      </c>
      <c r="V390" s="39">
        <f t="shared" ref="V390:V453" si="77">IF(H390=0,0,(1.25*B390*K390*(H390*((12*(E390-1))+200)))/(33000*M390*N390*O390))</f>
        <v>0</v>
      </c>
      <c r="W390" s="39" t="e">
        <f t="shared" ref="W390:W453" si="78">IF(D390=0,0,(1.25*B390*K390*D390*(Q390+R390))/(33000*M390*N390*O390*O390)+5*(0.01*(500+1.25*((Q390+R390)*K390*D390)))*B390/(33000*M390*N390*O390*O390))</f>
        <v>#REF!</v>
      </c>
      <c r="X390" s="39" t="e">
        <f t="shared" ref="X390:X453" si="79">IF(B390=0,0,ROUNDUP(((AA390/B390)*33000*N390),0))</f>
        <v>#REF!</v>
      </c>
      <c r="Y390" s="39" t="e">
        <f t="shared" ref="Y390:Y453" si="80">IF(C390="",0,ROUNDUP((((K390*(C390+D390)*(Q390+R390))+(J390+((G390-F390)/12)))/0.85),0))</f>
        <v>#REF!</v>
      </c>
      <c r="Z390" s="50" t="e">
        <f t="shared" ref="Z390:Z453" si="81">S390+T390+U390+V390+W390</f>
        <v>#REF!</v>
      </c>
      <c r="AA390" s="32" t="e">
        <f t="shared" ref="AA390:AA453" si="82">VLOOKUP(Z390,$AD$3:$AF$13,3,TRUE)</f>
        <v>#REF!</v>
      </c>
      <c r="AB390" s="45" t="e">
        <f t="shared" ref="AB390:AB453" si="83">VLOOKUP(X390,$AH$3:$AJ$5,3,TRUE)</f>
        <v>#REF!</v>
      </c>
    </row>
    <row r="391" spans="1:28" ht="13.5" customHeight="1">
      <c r="A391" s="47" t="e">
        <f>'Conveyor List'!#REF!</f>
        <v>#REF!</v>
      </c>
      <c r="B39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1" s="41" t="e">
        <f>IF(AND('Conveyor List'!#REF!="",'Conveyor List'!#REF!=""),0,'Conveyor List'!#REF!+'Conveyor List'!#REF!/12)</f>
        <v>#REF!</v>
      </c>
      <c r="D391" s="41" t="e">
        <f>IF(AND('Conveyor List'!#REF!="",'Conveyor List'!#REF!=""),0,IF(ISERROR(FIND("Slave",'Conveyor List'!#REF!)) =FALSE,'Conveyor List'!#REF!+'Conveyor List'!#REF!/12,0))</f>
        <v>#REF!</v>
      </c>
      <c r="E391" s="42" t="e">
        <f>IF('Conveyor List'!#REF!="",0,'Conveyor List'!#REF!)</f>
        <v>#REF!</v>
      </c>
      <c r="F39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1" s="41">
        <f>IF(Rework!W392&gt;0,IF(Rework!W392&gt;1,2,1),0)</f>
        <v>0</v>
      </c>
      <c r="I391" s="43">
        <f>IF(Rework!X392="",IF(Rework!$E392=61.5,2400,1800),Rework!X392)</f>
        <v>1800</v>
      </c>
      <c r="J391" s="41">
        <v>30</v>
      </c>
      <c r="K391" s="44">
        <f>IF(ISERROR(FIND("Slider",'Conveyor List'!#REF!))=FALSE,0.3,IF(ISERROR(FIND("Roller",'Conveyor List'!#REF!))=FALSE,0.05,0.25))</f>
        <v>0.25</v>
      </c>
      <c r="L391" s="44">
        <v>1</v>
      </c>
      <c r="M391" s="44">
        <v>0.95</v>
      </c>
      <c r="N391" s="44">
        <v>0.85</v>
      </c>
      <c r="O391" s="44">
        <f>IF(ISERROR(FIND("M",'Conveyor List'!#REF!))=TRUE,0.95,1)</f>
        <v>0.95</v>
      </c>
      <c r="P391" s="44">
        <v>1</v>
      </c>
      <c r="Q391" s="39" t="e">
        <f t="shared" si="72"/>
        <v>#REF!</v>
      </c>
      <c r="R391" s="39" t="e">
        <f t="shared" si="73"/>
        <v>#REF!</v>
      </c>
      <c r="S391" s="39" t="e">
        <f t="shared" si="74"/>
        <v>#REF!</v>
      </c>
      <c r="T391" s="39" t="e">
        <f t="shared" si="75"/>
        <v>#REF!</v>
      </c>
      <c r="U391" s="39" t="e">
        <f t="shared" si="76"/>
        <v>#REF!</v>
      </c>
      <c r="V391" s="39">
        <f t="shared" si="77"/>
        <v>0</v>
      </c>
      <c r="W391" s="39" t="e">
        <f t="shared" si="78"/>
        <v>#REF!</v>
      </c>
      <c r="X391" s="39" t="e">
        <f t="shared" si="79"/>
        <v>#REF!</v>
      </c>
      <c r="Y391" s="39" t="e">
        <f t="shared" si="80"/>
        <v>#REF!</v>
      </c>
      <c r="Z391" s="50" t="e">
        <f t="shared" si="81"/>
        <v>#REF!</v>
      </c>
      <c r="AA391" s="32" t="e">
        <f t="shared" si="82"/>
        <v>#REF!</v>
      </c>
      <c r="AB391" s="45" t="e">
        <f t="shared" si="83"/>
        <v>#REF!</v>
      </c>
    </row>
    <row r="392" spans="1:28" ht="13.5" customHeight="1">
      <c r="A392" s="47" t="e">
        <f>'Conveyor List'!#REF!</f>
        <v>#REF!</v>
      </c>
      <c r="B39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2" s="41" t="e">
        <f>IF(AND('Conveyor List'!#REF!="",'Conveyor List'!#REF!=""),0,'Conveyor List'!#REF!+'Conveyor List'!#REF!/12)</f>
        <v>#REF!</v>
      </c>
      <c r="D392" s="41" t="e">
        <f>IF(AND('Conveyor List'!#REF!="",'Conveyor List'!#REF!=""),0,IF(ISERROR(FIND("Slave",'Conveyor List'!#REF!)) =FALSE,'Conveyor List'!#REF!+'Conveyor List'!#REF!/12,0))</f>
        <v>#REF!</v>
      </c>
      <c r="E392" s="42" t="e">
        <f>IF('Conveyor List'!#REF!="",0,'Conveyor List'!#REF!)</f>
        <v>#REF!</v>
      </c>
      <c r="F39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2" s="41">
        <f>IF(Rework!W393&gt;0,IF(Rework!W393&gt;1,2,1),0)</f>
        <v>0</v>
      </c>
      <c r="I392" s="43">
        <f>IF(Rework!X393="",IF(Rework!$E393=61.5,2400,1800),Rework!X393)</f>
        <v>1800</v>
      </c>
      <c r="J392" s="41">
        <v>30</v>
      </c>
      <c r="K392" s="44">
        <f>IF(ISERROR(FIND("Slider",'Conveyor List'!#REF!))=FALSE,0.3,IF(ISERROR(FIND("Roller",'Conveyor List'!#REF!))=FALSE,0.05,0.25))</f>
        <v>0.25</v>
      </c>
      <c r="L392" s="44">
        <v>1</v>
      </c>
      <c r="M392" s="44">
        <v>0.95</v>
      </c>
      <c r="N392" s="44">
        <v>0.85</v>
      </c>
      <c r="O392" s="44">
        <f>IF(ISERROR(FIND("M",'Conveyor List'!#REF!))=TRUE,0.95,1)</f>
        <v>0.95</v>
      </c>
      <c r="P392" s="44">
        <v>1</v>
      </c>
      <c r="Q392" s="39" t="e">
        <f t="shared" si="72"/>
        <v>#REF!</v>
      </c>
      <c r="R392" s="39" t="e">
        <f t="shared" si="73"/>
        <v>#REF!</v>
      </c>
      <c r="S392" s="39" t="e">
        <f t="shared" si="74"/>
        <v>#REF!</v>
      </c>
      <c r="T392" s="39" t="e">
        <f t="shared" si="75"/>
        <v>#REF!</v>
      </c>
      <c r="U392" s="39" t="e">
        <f t="shared" si="76"/>
        <v>#REF!</v>
      </c>
      <c r="V392" s="39">
        <f t="shared" si="77"/>
        <v>0</v>
      </c>
      <c r="W392" s="39" t="e">
        <f t="shared" si="78"/>
        <v>#REF!</v>
      </c>
      <c r="X392" s="39" t="e">
        <f t="shared" si="79"/>
        <v>#REF!</v>
      </c>
      <c r="Y392" s="39" t="e">
        <f t="shared" si="80"/>
        <v>#REF!</v>
      </c>
      <c r="Z392" s="50" t="e">
        <f t="shared" si="81"/>
        <v>#REF!</v>
      </c>
      <c r="AA392" s="32" t="e">
        <f t="shared" si="82"/>
        <v>#REF!</v>
      </c>
      <c r="AB392" s="45" t="e">
        <f t="shared" si="83"/>
        <v>#REF!</v>
      </c>
    </row>
    <row r="393" spans="1:28" ht="13.5" customHeight="1">
      <c r="A393" s="47" t="e">
        <f>'Conveyor List'!#REF!</f>
        <v>#REF!</v>
      </c>
      <c r="B39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3" s="41" t="e">
        <f>IF(AND('Conveyor List'!#REF!="",'Conveyor List'!#REF!=""),0,'Conveyor List'!#REF!+'Conveyor List'!#REF!/12)</f>
        <v>#REF!</v>
      </c>
      <c r="D393" s="41" t="e">
        <f>IF(AND('Conveyor List'!#REF!="",'Conveyor List'!#REF!=""),0,IF(ISERROR(FIND("Slave",'Conveyor List'!#REF!)) =FALSE,'Conveyor List'!#REF!+'Conveyor List'!#REF!/12,0))</f>
        <v>#REF!</v>
      </c>
      <c r="E393" s="42" t="e">
        <f>IF('Conveyor List'!#REF!="",0,'Conveyor List'!#REF!)</f>
        <v>#REF!</v>
      </c>
      <c r="F39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3" s="41">
        <f>IF(Rework!W394&gt;0,IF(Rework!W394&gt;1,2,1),0)</f>
        <v>0</v>
      </c>
      <c r="I393" s="43">
        <f>IF(Rework!X394="",IF(Rework!$E394=61.5,2400,1800),Rework!X394)</f>
        <v>1800</v>
      </c>
      <c r="J393" s="41">
        <v>30</v>
      </c>
      <c r="K393" s="44">
        <f>IF(ISERROR(FIND("Slider",'Conveyor List'!#REF!))=FALSE,0.3,IF(ISERROR(FIND("Roller",'Conveyor List'!#REF!))=FALSE,0.05,0.25))</f>
        <v>0.25</v>
      </c>
      <c r="L393" s="44">
        <v>1</v>
      </c>
      <c r="M393" s="44">
        <v>0.95</v>
      </c>
      <c r="N393" s="44">
        <v>0.85</v>
      </c>
      <c r="O393" s="44">
        <f>IF(ISERROR(FIND("M",'Conveyor List'!#REF!))=TRUE,0.95,1)</f>
        <v>0.95</v>
      </c>
      <c r="P393" s="44">
        <v>1</v>
      </c>
      <c r="Q393" s="39" t="e">
        <f t="shared" si="72"/>
        <v>#REF!</v>
      </c>
      <c r="R393" s="39" t="e">
        <f t="shared" si="73"/>
        <v>#REF!</v>
      </c>
      <c r="S393" s="39" t="e">
        <f t="shared" si="74"/>
        <v>#REF!</v>
      </c>
      <c r="T393" s="39" t="e">
        <f t="shared" si="75"/>
        <v>#REF!</v>
      </c>
      <c r="U393" s="39" t="e">
        <f t="shared" si="76"/>
        <v>#REF!</v>
      </c>
      <c r="V393" s="39">
        <f t="shared" si="77"/>
        <v>0</v>
      </c>
      <c r="W393" s="39" t="e">
        <f t="shared" si="78"/>
        <v>#REF!</v>
      </c>
      <c r="X393" s="39" t="e">
        <f t="shared" si="79"/>
        <v>#REF!</v>
      </c>
      <c r="Y393" s="39" t="e">
        <f t="shared" si="80"/>
        <v>#REF!</v>
      </c>
      <c r="Z393" s="50" t="e">
        <f t="shared" si="81"/>
        <v>#REF!</v>
      </c>
      <c r="AA393" s="32" t="e">
        <f t="shared" si="82"/>
        <v>#REF!</v>
      </c>
      <c r="AB393" s="45" t="e">
        <f t="shared" si="83"/>
        <v>#REF!</v>
      </c>
    </row>
    <row r="394" spans="1:28" ht="13.5" customHeight="1">
      <c r="A394" s="47" t="e">
        <f>'Conveyor List'!#REF!</f>
        <v>#REF!</v>
      </c>
      <c r="B39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4" s="41" t="e">
        <f>IF(AND('Conveyor List'!#REF!="",'Conveyor List'!#REF!=""),0,'Conveyor List'!#REF!+'Conveyor List'!#REF!/12)</f>
        <v>#REF!</v>
      </c>
      <c r="D394" s="41" t="e">
        <f>IF(AND('Conveyor List'!#REF!="",'Conveyor List'!#REF!=""),0,IF(ISERROR(FIND("Slave",'Conveyor List'!#REF!)) =FALSE,'Conveyor List'!#REF!+'Conveyor List'!#REF!/12,0))</f>
        <v>#REF!</v>
      </c>
      <c r="E394" s="42" t="e">
        <f>IF('Conveyor List'!#REF!="",0,'Conveyor List'!#REF!)</f>
        <v>#REF!</v>
      </c>
      <c r="F39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4" s="41">
        <f>IF(Rework!W395&gt;0,IF(Rework!W395&gt;1,2,1),0)</f>
        <v>0</v>
      </c>
      <c r="I394" s="43">
        <f>IF(Rework!X395="",IF(Rework!$E395=61.5,2400,1800),Rework!X395)</f>
        <v>1800</v>
      </c>
      <c r="J394" s="41">
        <v>30</v>
      </c>
      <c r="K394" s="44">
        <f>IF(ISERROR(FIND("Slider",'Conveyor List'!#REF!))=FALSE,0.3,IF(ISERROR(FIND("Roller",'Conveyor List'!#REF!))=FALSE,0.05,0.25))</f>
        <v>0.25</v>
      </c>
      <c r="L394" s="44">
        <v>1</v>
      </c>
      <c r="M394" s="44">
        <v>0.95</v>
      </c>
      <c r="N394" s="44">
        <v>0.85</v>
      </c>
      <c r="O394" s="44">
        <f>IF(ISERROR(FIND("M",'Conveyor List'!#REF!))=TRUE,0.95,1)</f>
        <v>0.95</v>
      </c>
      <c r="P394" s="44">
        <v>1</v>
      </c>
      <c r="Q394" s="39" t="e">
        <f t="shared" si="72"/>
        <v>#REF!</v>
      </c>
      <c r="R394" s="39" t="e">
        <f t="shared" si="73"/>
        <v>#REF!</v>
      </c>
      <c r="S394" s="39" t="e">
        <f t="shared" si="74"/>
        <v>#REF!</v>
      </c>
      <c r="T394" s="39" t="e">
        <f t="shared" si="75"/>
        <v>#REF!</v>
      </c>
      <c r="U394" s="39" t="e">
        <f t="shared" si="76"/>
        <v>#REF!</v>
      </c>
      <c r="V394" s="39">
        <f t="shared" si="77"/>
        <v>0</v>
      </c>
      <c r="W394" s="39" t="e">
        <f t="shared" si="78"/>
        <v>#REF!</v>
      </c>
      <c r="X394" s="39" t="e">
        <f t="shared" si="79"/>
        <v>#REF!</v>
      </c>
      <c r="Y394" s="39" t="e">
        <f t="shared" si="80"/>
        <v>#REF!</v>
      </c>
      <c r="Z394" s="50" t="e">
        <f t="shared" si="81"/>
        <v>#REF!</v>
      </c>
      <c r="AA394" s="32" t="e">
        <f t="shared" si="82"/>
        <v>#REF!</v>
      </c>
      <c r="AB394" s="45" t="e">
        <f t="shared" si="83"/>
        <v>#REF!</v>
      </c>
    </row>
    <row r="395" spans="1:28" ht="13.5" customHeight="1">
      <c r="A395" s="47" t="e">
        <f>'Conveyor List'!#REF!</f>
        <v>#REF!</v>
      </c>
      <c r="B39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5" s="41" t="e">
        <f>IF(AND('Conveyor List'!#REF!="",'Conveyor List'!#REF!=""),0,'Conveyor List'!#REF!+'Conveyor List'!#REF!/12)</f>
        <v>#REF!</v>
      </c>
      <c r="D395" s="41" t="e">
        <f>IF(AND('Conveyor List'!#REF!="",'Conveyor List'!#REF!=""),0,IF(ISERROR(FIND("Slave",'Conveyor List'!#REF!)) =FALSE,'Conveyor List'!#REF!+'Conveyor List'!#REF!/12,0))</f>
        <v>#REF!</v>
      </c>
      <c r="E395" s="42" t="e">
        <f>IF('Conveyor List'!#REF!="",0,'Conveyor List'!#REF!)</f>
        <v>#REF!</v>
      </c>
      <c r="F39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5" s="41">
        <f>IF(Rework!W396&gt;0,IF(Rework!W396&gt;1,2,1),0)</f>
        <v>0</v>
      </c>
      <c r="I395" s="43">
        <f>IF(Rework!X396="",IF(Rework!$E396=61.5,2400,1800),Rework!X396)</f>
        <v>1800</v>
      </c>
      <c r="J395" s="41">
        <v>30</v>
      </c>
      <c r="K395" s="44">
        <f>IF(ISERROR(FIND("Slider",'Conveyor List'!#REF!))=FALSE,0.3,IF(ISERROR(FIND("Roller",'Conveyor List'!#REF!))=FALSE,0.05,0.25))</f>
        <v>0.25</v>
      </c>
      <c r="L395" s="44">
        <v>1</v>
      </c>
      <c r="M395" s="44">
        <v>0.95</v>
      </c>
      <c r="N395" s="44">
        <v>0.85</v>
      </c>
      <c r="O395" s="44">
        <f>IF(ISERROR(FIND("M",'Conveyor List'!#REF!))=TRUE,0.95,1)</f>
        <v>0.95</v>
      </c>
      <c r="P395" s="44">
        <v>1</v>
      </c>
      <c r="Q395" s="39" t="e">
        <f t="shared" si="72"/>
        <v>#REF!</v>
      </c>
      <c r="R395" s="39" t="e">
        <f t="shared" si="73"/>
        <v>#REF!</v>
      </c>
      <c r="S395" s="39" t="e">
        <f t="shared" si="74"/>
        <v>#REF!</v>
      </c>
      <c r="T395" s="39" t="e">
        <f t="shared" si="75"/>
        <v>#REF!</v>
      </c>
      <c r="U395" s="39" t="e">
        <f t="shared" si="76"/>
        <v>#REF!</v>
      </c>
      <c r="V395" s="39">
        <f t="shared" si="77"/>
        <v>0</v>
      </c>
      <c r="W395" s="39" t="e">
        <f t="shared" si="78"/>
        <v>#REF!</v>
      </c>
      <c r="X395" s="39" t="e">
        <f t="shared" si="79"/>
        <v>#REF!</v>
      </c>
      <c r="Y395" s="39" t="e">
        <f t="shared" si="80"/>
        <v>#REF!</v>
      </c>
      <c r="Z395" s="50" t="e">
        <f t="shared" si="81"/>
        <v>#REF!</v>
      </c>
      <c r="AA395" s="32" t="e">
        <f t="shared" si="82"/>
        <v>#REF!</v>
      </c>
      <c r="AB395" s="45" t="e">
        <f t="shared" si="83"/>
        <v>#REF!</v>
      </c>
    </row>
    <row r="396" spans="1:28" ht="13.5" customHeight="1">
      <c r="A396" s="47" t="e">
        <f>'Conveyor List'!#REF!</f>
        <v>#REF!</v>
      </c>
      <c r="B39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6" s="41" t="e">
        <f>IF(AND('Conveyor List'!#REF!="",'Conveyor List'!#REF!=""),0,'Conveyor List'!#REF!+'Conveyor List'!#REF!/12)</f>
        <v>#REF!</v>
      </c>
      <c r="D396" s="41" t="e">
        <f>IF(AND('Conveyor List'!#REF!="",'Conveyor List'!#REF!=""),0,IF(ISERROR(FIND("Slave",'Conveyor List'!#REF!)) =FALSE,'Conveyor List'!#REF!+'Conveyor List'!#REF!/12,0))</f>
        <v>#REF!</v>
      </c>
      <c r="E396" s="42" t="e">
        <f>IF('Conveyor List'!#REF!="",0,'Conveyor List'!#REF!)</f>
        <v>#REF!</v>
      </c>
      <c r="F39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6" s="41">
        <f>IF(Rework!W397&gt;0,IF(Rework!W397&gt;1,2,1),0)</f>
        <v>0</v>
      </c>
      <c r="I396" s="43">
        <f>IF(Rework!X397="",IF(Rework!$E397=61.5,2400,1800),Rework!X397)</f>
        <v>1800</v>
      </c>
      <c r="J396" s="41">
        <v>30</v>
      </c>
      <c r="K396" s="44">
        <f>IF(ISERROR(FIND("Slider",'Conveyor List'!#REF!))=FALSE,0.3,IF(ISERROR(FIND("Roller",'Conveyor List'!#REF!))=FALSE,0.05,0.25))</f>
        <v>0.25</v>
      </c>
      <c r="L396" s="44">
        <v>1</v>
      </c>
      <c r="M396" s="44">
        <v>0.95</v>
      </c>
      <c r="N396" s="44">
        <v>0.85</v>
      </c>
      <c r="O396" s="44">
        <f>IF(ISERROR(FIND("M",'Conveyor List'!#REF!))=TRUE,0.95,1)</f>
        <v>0.95</v>
      </c>
      <c r="P396" s="44">
        <v>1</v>
      </c>
      <c r="Q396" s="39" t="e">
        <f t="shared" si="72"/>
        <v>#REF!</v>
      </c>
      <c r="R396" s="39" t="e">
        <f t="shared" si="73"/>
        <v>#REF!</v>
      </c>
      <c r="S396" s="39" t="e">
        <f t="shared" si="74"/>
        <v>#REF!</v>
      </c>
      <c r="T396" s="39" t="e">
        <f t="shared" si="75"/>
        <v>#REF!</v>
      </c>
      <c r="U396" s="39" t="e">
        <f t="shared" si="76"/>
        <v>#REF!</v>
      </c>
      <c r="V396" s="39">
        <f t="shared" si="77"/>
        <v>0</v>
      </c>
      <c r="W396" s="39" t="e">
        <f t="shared" si="78"/>
        <v>#REF!</v>
      </c>
      <c r="X396" s="39" t="e">
        <f t="shared" si="79"/>
        <v>#REF!</v>
      </c>
      <c r="Y396" s="39" t="e">
        <f t="shared" si="80"/>
        <v>#REF!</v>
      </c>
      <c r="Z396" s="50" t="e">
        <f t="shared" si="81"/>
        <v>#REF!</v>
      </c>
      <c r="AA396" s="32" t="e">
        <f t="shared" si="82"/>
        <v>#REF!</v>
      </c>
      <c r="AB396" s="45" t="e">
        <f t="shared" si="83"/>
        <v>#REF!</v>
      </c>
    </row>
    <row r="397" spans="1:28" ht="13.5" customHeight="1">
      <c r="A397" s="47" t="e">
        <f>'Conveyor List'!#REF!</f>
        <v>#REF!</v>
      </c>
      <c r="B39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7" s="41" t="e">
        <f>IF(AND('Conveyor List'!#REF!="",'Conveyor List'!#REF!=""),0,'Conveyor List'!#REF!+'Conveyor List'!#REF!/12)</f>
        <v>#REF!</v>
      </c>
      <c r="D397" s="41" t="e">
        <f>IF(AND('Conveyor List'!#REF!="",'Conveyor List'!#REF!=""),0,IF(ISERROR(FIND("Slave",'Conveyor List'!#REF!)) =FALSE,'Conveyor List'!#REF!+'Conveyor List'!#REF!/12,0))</f>
        <v>#REF!</v>
      </c>
      <c r="E397" s="42" t="e">
        <f>IF('Conveyor List'!#REF!="",0,'Conveyor List'!#REF!)</f>
        <v>#REF!</v>
      </c>
      <c r="F39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7" s="41">
        <f>IF(Rework!W398&gt;0,IF(Rework!W398&gt;1,2,1),0)</f>
        <v>0</v>
      </c>
      <c r="I397" s="43">
        <f>IF(Rework!X398="",IF(Rework!$E398=61.5,2400,1800),Rework!X398)</f>
        <v>1800</v>
      </c>
      <c r="J397" s="41">
        <v>30</v>
      </c>
      <c r="K397" s="44">
        <f>IF(ISERROR(FIND("Slider",'Conveyor List'!#REF!))=FALSE,0.3,IF(ISERROR(FIND("Roller",'Conveyor List'!#REF!))=FALSE,0.05,0.25))</f>
        <v>0.25</v>
      </c>
      <c r="L397" s="44">
        <v>1</v>
      </c>
      <c r="M397" s="44">
        <v>0.95</v>
      </c>
      <c r="N397" s="44">
        <v>0.85</v>
      </c>
      <c r="O397" s="44">
        <f>IF(ISERROR(FIND("M",'Conveyor List'!#REF!))=TRUE,0.95,1)</f>
        <v>0.95</v>
      </c>
      <c r="P397" s="44">
        <v>1</v>
      </c>
      <c r="Q397" s="39" t="e">
        <f t="shared" si="72"/>
        <v>#REF!</v>
      </c>
      <c r="R397" s="39" t="e">
        <f t="shared" si="73"/>
        <v>#REF!</v>
      </c>
      <c r="S397" s="39" t="e">
        <f t="shared" si="74"/>
        <v>#REF!</v>
      </c>
      <c r="T397" s="39" t="e">
        <f t="shared" si="75"/>
        <v>#REF!</v>
      </c>
      <c r="U397" s="39" t="e">
        <f t="shared" si="76"/>
        <v>#REF!</v>
      </c>
      <c r="V397" s="39">
        <f t="shared" si="77"/>
        <v>0</v>
      </c>
      <c r="W397" s="39" t="e">
        <f t="shared" si="78"/>
        <v>#REF!</v>
      </c>
      <c r="X397" s="39" t="e">
        <f t="shared" si="79"/>
        <v>#REF!</v>
      </c>
      <c r="Y397" s="39" t="e">
        <f t="shared" si="80"/>
        <v>#REF!</v>
      </c>
      <c r="Z397" s="50" t="e">
        <f t="shared" si="81"/>
        <v>#REF!</v>
      </c>
      <c r="AA397" s="32" t="e">
        <f t="shared" si="82"/>
        <v>#REF!</v>
      </c>
      <c r="AB397" s="45" t="e">
        <f t="shared" si="83"/>
        <v>#REF!</v>
      </c>
    </row>
    <row r="398" spans="1:28" ht="13.5" customHeight="1">
      <c r="A398" s="47" t="e">
        <f>'Conveyor List'!#REF!</f>
        <v>#REF!</v>
      </c>
      <c r="B39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8" s="41" t="e">
        <f>IF(AND('Conveyor List'!#REF!="",'Conveyor List'!#REF!=""),0,'Conveyor List'!#REF!+'Conveyor List'!#REF!/12)</f>
        <v>#REF!</v>
      </c>
      <c r="D398" s="41" t="e">
        <f>IF(AND('Conveyor List'!#REF!="",'Conveyor List'!#REF!=""),0,IF(ISERROR(FIND("Slave",'Conveyor List'!#REF!)) =FALSE,'Conveyor List'!#REF!+'Conveyor List'!#REF!/12,0))</f>
        <v>#REF!</v>
      </c>
      <c r="E398" s="42" t="e">
        <f>IF('Conveyor List'!#REF!="",0,'Conveyor List'!#REF!)</f>
        <v>#REF!</v>
      </c>
      <c r="F39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8" s="41">
        <f>IF(Rework!W399&gt;0,IF(Rework!W399&gt;1,2,1),0)</f>
        <v>0</v>
      </c>
      <c r="I398" s="43">
        <f>IF(Rework!X399="",IF(Rework!$E399=61.5,2400,1800),Rework!X399)</f>
        <v>1800</v>
      </c>
      <c r="J398" s="41">
        <v>30</v>
      </c>
      <c r="K398" s="44">
        <f>IF(ISERROR(FIND("Slider",'Conveyor List'!#REF!))=FALSE,0.3,IF(ISERROR(FIND("Roller",'Conveyor List'!#REF!))=FALSE,0.05,0.25))</f>
        <v>0.25</v>
      </c>
      <c r="L398" s="44">
        <v>1</v>
      </c>
      <c r="M398" s="44">
        <v>0.95</v>
      </c>
      <c r="N398" s="44">
        <v>0.85</v>
      </c>
      <c r="O398" s="44">
        <f>IF(ISERROR(FIND("M",'Conveyor List'!#REF!))=TRUE,0.95,1)</f>
        <v>0.95</v>
      </c>
      <c r="P398" s="44">
        <v>1</v>
      </c>
      <c r="Q398" s="39" t="e">
        <f t="shared" si="72"/>
        <v>#REF!</v>
      </c>
      <c r="R398" s="39" t="e">
        <f t="shared" si="73"/>
        <v>#REF!</v>
      </c>
      <c r="S398" s="39" t="e">
        <f t="shared" si="74"/>
        <v>#REF!</v>
      </c>
      <c r="T398" s="39" t="e">
        <f t="shared" si="75"/>
        <v>#REF!</v>
      </c>
      <c r="U398" s="39" t="e">
        <f t="shared" si="76"/>
        <v>#REF!</v>
      </c>
      <c r="V398" s="39">
        <f t="shared" si="77"/>
        <v>0</v>
      </c>
      <c r="W398" s="39" t="e">
        <f t="shared" si="78"/>
        <v>#REF!</v>
      </c>
      <c r="X398" s="39" t="e">
        <f t="shared" si="79"/>
        <v>#REF!</v>
      </c>
      <c r="Y398" s="39" t="e">
        <f t="shared" si="80"/>
        <v>#REF!</v>
      </c>
      <c r="Z398" s="50" t="e">
        <f t="shared" si="81"/>
        <v>#REF!</v>
      </c>
      <c r="AA398" s="32" t="e">
        <f t="shared" si="82"/>
        <v>#REF!</v>
      </c>
      <c r="AB398" s="45" t="e">
        <f t="shared" si="83"/>
        <v>#REF!</v>
      </c>
    </row>
    <row r="399" spans="1:28" ht="13.5" customHeight="1">
      <c r="A399" s="47" t="e">
        <f>'Conveyor List'!#REF!</f>
        <v>#REF!</v>
      </c>
      <c r="B39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9" s="41" t="e">
        <f>IF(AND('Conveyor List'!#REF!="",'Conveyor List'!#REF!=""),0,'Conveyor List'!#REF!+'Conveyor List'!#REF!/12)</f>
        <v>#REF!</v>
      </c>
      <c r="D399" s="41" t="e">
        <f>IF(AND('Conveyor List'!#REF!="",'Conveyor List'!#REF!=""),0,IF(ISERROR(FIND("Slave",'Conveyor List'!#REF!)) =FALSE,'Conveyor List'!#REF!+'Conveyor List'!#REF!/12,0))</f>
        <v>#REF!</v>
      </c>
      <c r="E399" s="42" t="e">
        <f>IF('Conveyor List'!#REF!="",0,'Conveyor List'!#REF!)</f>
        <v>#REF!</v>
      </c>
      <c r="F39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9" s="41">
        <f>IF(Rework!W400&gt;0,IF(Rework!W400&gt;1,2,1),0)</f>
        <v>0</v>
      </c>
      <c r="I399" s="43">
        <f>IF(Rework!X400="",IF(Rework!$E400=61.5,2400,1800),Rework!X400)</f>
        <v>1800</v>
      </c>
      <c r="J399" s="41">
        <v>30</v>
      </c>
      <c r="K399" s="44">
        <f>IF(ISERROR(FIND("Slider",'Conveyor List'!#REF!))=FALSE,0.3,IF(ISERROR(FIND("Roller",'Conveyor List'!#REF!))=FALSE,0.05,0.25))</f>
        <v>0.25</v>
      </c>
      <c r="L399" s="44">
        <v>1</v>
      </c>
      <c r="M399" s="44">
        <v>0.95</v>
      </c>
      <c r="N399" s="44">
        <v>0.85</v>
      </c>
      <c r="O399" s="44">
        <f>IF(ISERROR(FIND("M",'Conveyor List'!#REF!))=TRUE,0.95,1)</f>
        <v>0.95</v>
      </c>
      <c r="P399" s="44">
        <v>1</v>
      </c>
      <c r="Q399" s="39" t="e">
        <f t="shared" si="72"/>
        <v>#REF!</v>
      </c>
      <c r="R399" s="39" t="e">
        <f t="shared" si="73"/>
        <v>#REF!</v>
      </c>
      <c r="S399" s="39" t="e">
        <f t="shared" si="74"/>
        <v>#REF!</v>
      </c>
      <c r="T399" s="39" t="e">
        <f t="shared" si="75"/>
        <v>#REF!</v>
      </c>
      <c r="U399" s="39" t="e">
        <f t="shared" si="76"/>
        <v>#REF!</v>
      </c>
      <c r="V399" s="39">
        <f t="shared" si="77"/>
        <v>0</v>
      </c>
      <c r="W399" s="39" t="e">
        <f t="shared" si="78"/>
        <v>#REF!</v>
      </c>
      <c r="X399" s="39" t="e">
        <f t="shared" si="79"/>
        <v>#REF!</v>
      </c>
      <c r="Y399" s="39" t="e">
        <f t="shared" si="80"/>
        <v>#REF!</v>
      </c>
      <c r="Z399" s="50" t="e">
        <f t="shared" si="81"/>
        <v>#REF!</v>
      </c>
      <c r="AA399" s="32" t="e">
        <f t="shared" si="82"/>
        <v>#REF!</v>
      </c>
      <c r="AB399" s="45" t="e">
        <f t="shared" si="83"/>
        <v>#REF!</v>
      </c>
    </row>
    <row r="400" spans="1:28" ht="13.5" customHeight="1">
      <c r="A400" s="47" t="e">
        <f>'Conveyor List'!#REF!</f>
        <v>#REF!</v>
      </c>
      <c r="B40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0" s="41" t="e">
        <f>IF(AND('Conveyor List'!#REF!="",'Conveyor List'!#REF!=""),0,'Conveyor List'!#REF!+'Conveyor List'!#REF!/12)</f>
        <v>#REF!</v>
      </c>
      <c r="D400" s="41" t="e">
        <f>IF(AND('Conveyor List'!#REF!="",'Conveyor List'!#REF!=""),0,IF(ISERROR(FIND("Slave",'Conveyor List'!#REF!)) =FALSE,'Conveyor List'!#REF!+'Conveyor List'!#REF!/12,0))</f>
        <v>#REF!</v>
      </c>
      <c r="E400" s="42" t="e">
        <f>IF('Conveyor List'!#REF!="",0,'Conveyor List'!#REF!)</f>
        <v>#REF!</v>
      </c>
      <c r="F40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0" s="41">
        <f>IF(Rework!W401&gt;0,IF(Rework!W401&gt;1,2,1),0)</f>
        <v>0</v>
      </c>
      <c r="I400" s="43">
        <f>IF(Rework!X401="",IF(Rework!$E401=61.5,2400,1800),Rework!X401)</f>
        <v>1800</v>
      </c>
      <c r="J400" s="41">
        <v>30</v>
      </c>
      <c r="K400" s="44">
        <f>IF(ISERROR(FIND("Slider",'Conveyor List'!#REF!))=FALSE,0.3,IF(ISERROR(FIND("Roller",'Conveyor List'!#REF!))=FALSE,0.05,0.25))</f>
        <v>0.25</v>
      </c>
      <c r="L400" s="44">
        <v>1</v>
      </c>
      <c r="M400" s="44">
        <v>0.95</v>
      </c>
      <c r="N400" s="44">
        <v>0.85</v>
      </c>
      <c r="O400" s="44">
        <f>IF(ISERROR(FIND("M",'Conveyor List'!#REF!))=TRUE,0.95,1)</f>
        <v>0.95</v>
      </c>
      <c r="P400" s="44">
        <v>1</v>
      </c>
      <c r="Q400" s="39" t="e">
        <f t="shared" si="72"/>
        <v>#REF!</v>
      </c>
      <c r="R400" s="39" t="e">
        <f t="shared" si="73"/>
        <v>#REF!</v>
      </c>
      <c r="S400" s="39" t="e">
        <f t="shared" si="74"/>
        <v>#REF!</v>
      </c>
      <c r="T400" s="39" t="e">
        <f t="shared" si="75"/>
        <v>#REF!</v>
      </c>
      <c r="U400" s="39" t="e">
        <f t="shared" si="76"/>
        <v>#REF!</v>
      </c>
      <c r="V400" s="39">
        <f t="shared" si="77"/>
        <v>0</v>
      </c>
      <c r="W400" s="39" t="e">
        <f t="shared" si="78"/>
        <v>#REF!</v>
      </c>
      <c r="X400" s="39" t="e">
        <f t="shared" si="79"/>
        <v>#REF!</v>
      </c>
      <c r="Y400" s="39" t="e">
        <f t="shared" si="80"/>
        <v>#REF!</v>
      </c>
      <c r="Z400" s="50" t="e">
        <f t="shared" si="81"/>
        <v>#REF!</v>
      </c>
      <c r="AA400" s="32" t="e">
        <f t="shared" si="82"/>
        <v>#REF!</v>
      </c>
      <c r="AB400" s="45" t="e">
        <f t="shared" si="83"/>
        <v>#REF!</v>
      </c>
    </row>
    <row r="401" spans="1:28" ht="13.5" customHeight="1">
      <c r="A401" s="47" t="e">
        <f>'Conveyor List'!#REF!</f>
        <v>#REF!</v>
      </c>
      <c r="B40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1" s="41" t="e">
        <f>IF(AND('Conveyor List'!#REF!="",'Conveyor List'!#REF!=""),0,'Conveyor List'!#REF!+'Conveyor List'!#REF!/12)</f>
        <v>#REF!</v>
      </c>
      <c r="D401" s="41" t="e">
        <f>IF(AND('Conveyor List'!#REF!="",'Conveyor List'!#REF!=""),0,IF(ISERROR(FIND("Slave",'Conveyor List'!#REF!)) =FALSE,'Conveyor List'!#REF!+'Conveyor List'!#REF!/12,0))</f>
        <v>#REF!</v>
      </c>
      <c r="E401" s="42" t="e">
        <f>IF('Conveyor List'!#REF!="",0,'Conveyor List'!#REF!)</f>
        <v>#REF!</v>
      </c>
      <c r="F40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1" s="41">
        <f>IF(Rework!W402&gt;0,IF(Rework!W402&gt;1,2,1),0)</f>
        <v>0</v>
      </c>
      <c r="I401" s="43">
        <f>IF(Rework!X402="",IF(Rework!$E402=61.5,2400,1800),Rework!X402)</f>
        <v>1800</v>
      </c>
      <c r="J401" s="41">
        <v>30</v>
      </c>
      <c r="K401" s="44">
        <f>IF(ISERROR(FIND("Slider",'Conveyor List'!#REF!))=FALSE,0.3,IF(ISERROR(FIND("Roller",'Conveyor List'!#REF!))=FALSE,0.05,0.25))</f>
        <v>0.25</v>
      </c>
      <c r="L401" s="44">
        <v>1</v>
      </c>
      <c r="M401" s="44">
        <v>0.95</v>
      </c>
      <c r="N401" s="44">
        <v>0.85</v>
      </c>
      <c r="O401" s="44">
        <f>IF(ISERROR(FIND("M",'Conveyor List'!#REF!))=TRUE,0.95,1)</f>
        <v>0.95</v>
      </c>
      <c r="P401" s="44">
        <v>1</v>
      </c>
      <c r="Q401" s="39" t="e">
        <f t="shared" si="72"/>
        <v>#REF!</v>
      </c>
      <c r="R401" s="39" t="e">
        <f t="shared" si="73"/>
        <v>#REF!</v>
      </c>
      <c r="S401" s="39" t="e">
        <f t="shared" si="74"/>
        <v>#REF!</v>
      </c>
      <c r="T401" s="39" t="e">
        <f t="shared" si="75"/>
        <v>#REF!</v>
      </c>
      <c r="U401" s="39" t="e">
        <f t="shared" si="76"/>
        <v>#REF!</v>
      </c>
      <c r="V401" s="39">
        <f t="shared" si="77"/>
        <v>0</v>
      </c>
      <c r="W401" s="39" t="e">
        <f t="shared" si="78"/>
        <v>#REF!</v>
      </c>
      <c r="X401" s="39" t="e">
        <f t="shared" si="79"/>
        <v>#REF!</v>
      </c>
      <c r="Y401" s="39" t="e">
        <f t="shared" si="80"/>
        <v>#REF!</v>
      </c>
      <c r="Z401" s="50" t="e">
        <f t="shared" si="81"/>
        <v>#REF!</v>
      </c>
      <c r="AA401" s="32" t="e">
        <f t="shared" si="82"/>
        <v>#REF!</v>
      </c>
      <c r="AB401" s="45" t="e">
        <f t="shared" si="83"/>
        <v>#REF!</v>
      </c>
    </row>
    <row r="402" spans="1:28" ht="13.5" customHeight="1">
      <c r="A402" s="47" t="e">
        <f>'Conveyor List'!#REF!</f>
        <v>#REF!</v>
      </c>
      <c r="B40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2" s="41" t="e">
        <f>IF(AND('Conveyor List'!#REF!="",'Conveyor List'!#REF!=""),0,'Conveyor List'!#REF!+'Conveyor List'!#REF!/12)</f>
        <v>#REF!</v>
      </c>
      <c r="D402" s="41" t="e">
        <f>IF(AND('Conveyor List'!#REF!="",'Conveyor List'!#REF!=""),0,IF(ISERROR(FIND("Slave",'Conveyor List'!#REF!)) =FALSE,'Conveyor List'!#REF!+'Conveyor List'!#REF!/12,0))</f>
        <v>#REF!</v>
      </c>
      <c r="E402" s="42" t="e">
        <f>IF('Conveyor List'!#REF!="",0,'Conveyor List'!#REF!)</f>
        <v>#REF!</v>
      </c>
      <c r="F40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2" s="41">
        <f>IF(Rework!W403&gt;0,IF(Rework!W403&gt;1,2,1),0)</f>
        <v>0</v>
      </c>
      <c r="I402" s="43">
        <f>IF(Rework!X403="",IF(Rework!$E403=61.5,2400,1800),Rework!X403)</f>
        <v>1800</v>
      </c>
      <c r="J402" s="41">
        <v>30</v>
      </c>
      <c r="K402" s="44">
        <f>IF(ISERROR(FIND("Slider",'Conveyor List'!#REF!))=FALSE,0.3,IF(ISERROR(FIND("Roller",'Conveyor List'!#REF!))=FALSE,0.05,0.25))</f>
        <v>0.25</v>
      </c>
      <c r="L402" s="44">
        <v>1</v>
      </c>
      <c r="M402" s="44">
        <v>0.95</v>
      </c>
      <c r="N402" s="44">
        <v>0.85</v>
      </c>
      <c r="O402" s="44">
        <f>IF(ISERROR(FIND("M",'Conveyor List'!#REF!))=TRUE,0.95,1)</f>
        <v>0.95</v>
      </c>
      <c r="P402" s="44">
        <v>1</v>
      </c>
      <c r="Q402" s="39" t="e">
        <f t="shared" si="72"/>
        <v>#REF!</v>
      </c>
      <c r="R402" s="39" t="e">
        <f t="shared" si="73"/>
        <v>#REF!</v>
      </c>
      <c r="S402" s="39" t="e">
        <f t="shared" si="74"/>
        <v>#REF!</v>
      </c>
      <c r="T402" s="39" t="e">
        <f t="shared" si="75"/>
        <v>#REF!</v>
      </c>
      <c r="U402" s="39" t="e">
        <f t="shared" si="76"/>
        <v>#REF!</v>
      </c>
      <c r="V402" s="39">
        <f t="shared" si="77"/>
        <v>0</v>
      </c>
      <c r="W402" s="39" t="e">
        <f t="shared" si="78"/>
        <v>#REF!</v>
      </c>
      <c r="X402" s="39" t="e">
        <f t="shared" si="79"/>
        <v>#REF!</v>
      </c>
      <c r="Y402" s="39" t="e">
        <f t="shared" si="80"/>
        <v>#REF!</v>
      </c>
      <c r="Z402" s="50" t="e">
        <f t="shared" si="81"/>
        <v>#REF!</v>
      </c>
      <c r="AA402" s="32" t="e">
        <f t="shared" si="82"/>
        <v>#REF!</v>
      </c>
      <c r="AB402" s="45" t="e">
        <f t="shared" si="83"/>
        <v>#REF!</v>
      </c>
    </row>
    <row r="403" spans="1:28" ht="13.5" customHeight="1">
      <c r="A403" s="47" t="e">
        <f>'Conveyor List'!#REF!</f>
        <v>#REF!</v>
      </c>
      <c r="B40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3" s="41" t="e">
        <f>IF(AND('Conveyor List'!#REF!="",'Conveyor List'!#REF!=""),0,'Conveyor List'!#REF!+'Conveyor List'!#REF!/12)</f>
        <v>#REF!</v>
      </c>
      <c r="D403" s="41" t="e">
        <f>IF(AND('Conveyor List'!#REF!="",'Conveyor List'!#REF!=""),0,IF(ISERROR(FIND("Slave",'Conveyor List'!#REF!)) =FALSE,'Conveyor List'!#REF!+'Conveyor List'!#REF!/12,0))</f>
        <v>#REF!</v>
      </c>
      <c r="E403" s="42" t="e">
        <f>IF('Conveyor List'!#REF!="",0,'Conveyor List'!#REF!)</f>
        <v>#REF!</v>
      </c>
      <c r="F40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3" s="41">
        <f>IF(Rework!W404&gt;0,IF(Rework!W404&gt;1,2,1),0)</f>
        <v>0</v>
      </c>
      <c r="I403" s="43">
        <f>IF(Rework!X404="",IF(Rework!$E404=61.5,2400,1800),Rework!X404)</f>
        <v>1800</v>
      </c>
      <c r="J403" s="41">
        <v>30</v>
      </c>
      <c r="K403" s="44">
        <f>IF(ISERROR(FIND("Slider",'Conveyor List'!#REF!))=FALSE,0.3,IF(ISERROR(FIND("Roller",'Conveyor List'!#REF!))=FALSE,0.05,0.25))</f>
        <v>0.25</v>
      </c>
      <c r="L403" s="44">
        <v>1</v>
      </c>
      <c r="M403" s="44">
        <v>0.95</v>
      </c>
      <c r="N403" s="44">
        <v>0.85</v>
      </c>
      <c r="O403" s="44">
        <f>IF(ISERROR(FIND("M",'Conveyor List'!#REF!))=TRUE,0.95,1)</f>
        <v>0.95</v>
      </c>
      <c r="P403" s="44">
        <v>1</v>
      </c>
      <c r="Q403" s="39" t="e">
        <f t="shared" si="72"/>
        <v>#REF!</v>
      </c>
      <c r="R403" s="39" t="e">
        <f t="shared" si="73"/>
        <v>#REF!</v>
      </c>
      <c r="S403" s="39" t="e">
        <f t="shared" si="74"/>
        <v>#REF!</v>
      </c>
      <c r="T403" s="39" t="e">
        <f t="shared" si="75"/>
        <v>#REF!</v>
      </c>
      <c r="U403" s="39" t="e">
        <f t="shared" si="76"/>
        <v>#REF!</v>
      </c>
      <c r="V403" s="39">
        <f t="shared" si="77"/>
        <v>0</v>
      </c>
      <c r="W403" s="39" t="e">
        <f t="shared" si="78"/>
        <v>#REF!</v>
      </c>
      <c r="X403" s="39" t="e">
        <f t="shared" si="79"/>
        <v>#REF!</v>
      </c>
      <c r="Y403" s="39" t="e">
        <f t="shared" si="80"/>
        <v>#REF!</v>
      </c>
      <c r="Z403" s="50" t="e">
        <f t="shared" si="81"/>
        <v>#REF!</v>
      </c>
      <c r="AA403" s="32" t="e">
        <f t="shared" si="82"/>
        <v>#REF!</v>
      </c>
      <c r="AB403" s="45" t="e">
        <f t="shared" si="83"/>
        <v>#REF!</v>
      </c>
    </row>
    <row r="404" spans="1:28" ht="13.5" customHeight="1">
      <c r="A404" s="47" t="e">
        <f>'Conveyor List'!#REF!</f>
        <v>#REF!</v>
      </c>
      <c r="B40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4" s="41" t="e">
        <f>IF(AND('Conveyor List'!#REF!="",'Conveyor List'!#REF!=""),0,'Conveyor List'!#REF!+'Conveyor List'!#REF!/12)</f>
        <v>#REF!</v>
      </c>
      <c r="D404" s="41" t="e">
        <f>IF(AND('Conveyor List'!#REF!="",'Conveyor List'!#REF!=""),0,IF(ISERROR(FIND("Slave",'Conveyor List'!#REF!)) =FALSE,'Conveyor List'!#REF!+'Conveyor List'!#REF!/12,0))</f>
        <v>#REF!</v>
      </c>
      <c r="E404" s="42" t="e">
        <f>IF('Conveyor List'!#REF!="",0,'Conveyor List'!#REF!)</f>
        <v>#REF!</v>
      </c>
      <c r="F40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4" s="41">
        <f>IF(Rework!W405&gt;0,IF(Rework!W405&gt;1,2,1),0)</f>
        <v>0</v>
      </c>
      <c r="I404" s="43">
        <f>IF(Rework!X405="",IF(Rework!$E405=61.5,2400,1800),Rework!X405)</f>
        <v>1800</v>
      </c>
      <c r="J404" s="41">
        <v>30</v>
      </c>
      <c r="K404" s="44">
        <f>IF(ISERROR(FIND("Slider",'Conveyor List'!#REF!))=FALSE,0.3,IF(ISERROR(FIND("Roller",'Conveyor List'!#REF!))=FALSE,0.05,0.25))</f>
        <v>0.25</v>
      </c>
      <c r="L404" s="44">
        <v>1</v>
      </c>
      <c r="M404" s="44">
        <v>0.95</v>
      </c>
      <c r="N404" s="44">
        <v>0.85</v>
      </c>
      <c r="O404" s="44">
        <f>IF(ISERROR(FIND("M",'Conveyor List'!#REF!))=TRUE,0.95,1)</f>
        <v>0.95</v>
      </c>
      <c r="P404" s="44">
        <v>1</v>
      </c>
      <c r="Q404" s="39" t="e">
        <f t="shared" si="72"/>
        <v>#REF!</v>
      </c>
      <c r="R404" s="39" t="e">
        <f t="shared" si="73"/>
        <v>#REF!</v>
      </c>
      <c r="S404" s="39" t="e">
        <f t="shared" si="74"/>
        <v>#REF!</v>
      </c>
      <c r="T404" s="39" t="e">
        <f t="shared" si="75"/>
        <v>#REF!</v>
      </c>
      <c r="U404" s="39" t="e">
        <f t="shared" si="76"/>
        <v>#REF!</v>
      </c>
      <c r="V404" s="39">
        <f t="shared" si="77"/>
        <v>0</v>
      </c>
      <c r="W404" s="39" t="e">
        <f t="shared" si="78"/>
        <v>#REF!</v>
      </c>
      <c r="X404" s="39" t="e">
        <f t="shared" si="79"/>
        <v>#REF!</v>
      </c>
      <c r="Y404" s="39" t="e">
        <f t="shared" si="80"/>
        <v>#REF!</v>
      </c>
      <c r="Z404" s="50" t="e">
        <f t="shared" si="81"/>
        <v>#REF!</v>
      </c>
      <c r="AA404" s="32" t="e">
        <f t="shared" si="82"/>
        <v>#REF!</v>
      </c>
      <c r="AB404" s="45" t="e">
        <f t="shared" si="83"/>
        <v>#REF!</v>
      </c>
    </row>
    <row r="405" spans="1:28" ht="13.5" customHeight="1">
      <c r="A405" s="47" t="e">
        <f>'Conveyor List'!#REF!</f>
        <v>#REF!</v>
      </c>
      <c r="B40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5" s="41" t="e">
        <f>IF(AND('Conveyor List'!#REF!="",'Conveyor List'!#REF!=""),0,'Conveyor List'!#REF!+'Conveyor List'!#REF!/12)</f>
        <v>#REF!</v>
      </c>
      <c r="D405" s="41" t="e">
        <f>IF(AND('Conveyor List'!#REF!="",'Conveyor List'!#REF!=""),0,IF(ISERROR(FIND("Slave",'Conveyor List'!#REF!)) =FALSE,'Conveyor List'!#REF!+'Conveyor List'!#REF!/12,0))</f>
        <v>#REF!</v>
      </c>
      <c r="E405" s="42" t="e">
        <f>IF('Conveyor List'!#REF!="",0,'Conveyor List'!#REF!)</f>
        <v>#REF!</v>
      </c>
      <c r="F40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5" s="41">
        <f>IF(Rework!W406&gt;0,IF(Rework!W406&gt;1,2,1),0)</f>
        <v>0</v>
      </c>
      <c r="I405" s="43">
        <f>IF(Rework!X406="",IF(Rework!$E406=61.5,2400,1800),Rework!X406)</f>
        <v>1800</v>
      </c>
      <c r="J405" s="41">
        <v>30</v>
      </c>
      <c r="K405" s="44">
        <f>IF(ISERROR(FIND("Slider",'Conveyor List'!#REF!))=FALSE,0.3,IF(ISERROR(FIND("Roller",'Conveyor List'!#REF!))=FALSE,0.05,0.25))</f>
        <v>0.25</v>
      </c>
      <c r="L405" s="44">
        <v>1</v>
      </c>
      <c r="M405" s="44">
        <v>0.95</v>
      </c>
      <c r="N405" s="44">
        <v>0.85</v>
      </c>
      <c r="O405" s="44">
        <f>IF(ISERROR(FIND("M",'Conveyor List'!#REF!))=TRUE,0.95,1)</f>
        <v>0.95</v>
      </c>
      <c r="P405" s="44">
        <v>1</v>
      </c>
      <c r="Q405" s="39" t="e">
        <f t="shared" si="72"/>
        <v>#REF!</v>
      </c>
      <c r="R405" s="39" t="e">
        <f t="shared" si="73"/>
        <v>#REF!</v>
      </c>
      <c r="S405" s="39" t="e">
        <f t="shared" si="74"/>
        <v>#REF!</v>
      </c>
      <c r="T405" s="39" t="e">
        <f t="shared" si="75"/>
        <v>#REF!</v>
      </c>
      <c r="U405" s="39" t="e">
        <f t="shared" si="76"/>
        <v>#REF!</v>
      </c>
      <c r="V405" s="39">
        <f t="shared" si="77"/>
        <v>0</v>
      </c>
      <c r="W405" s="39" t="e">
        <f t="shared" si="78"/>
        <v>#REF!</v>
      </c>
      <c r="X405" s="39" t="e">
        <f t="shared" si="79"/>
        <v>#REF!</v>
      </c>
      <c r="Y405" s="39" t="e">
        <f t="shared" si="80"/>
        <v>#REF!</v>
      </c>
      <c r="Z405" s="50" t="e">
        <f t="shared" si="81"/>
        <v>#REF!</v>
      </c>
      <c r="AA405" s="32" t="e">
        <f t="shared" si="82"/>
        <v>#REF!</v>
      </c>
      <c r="AB405" s="45" t="e">
        <f t="shared" si="83"/>
        <v>#REF!</v>
      </c>
    </row>
    <row r="406" spans="1:28" ht="13.5" customHeight="1">
      <c r="A406" s="47" t="e">
        <f>'Conveyor List'!#REF!</f>
        <v>#REF!</v>
      </c>
      <c r="B40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6" s="41" t="e">
        <f>IF(AND('Conveyor List'!#REF!="",'Conveyor List'!#REF!=""),0,'Conveyor List'!#REF!+'Conveyor List'!#REF!/12)</f>
        <v>#REF!</v>
      </c>
      <c r="D406" s="41" t="e">
        <f>IF(AND('Conveyor List'!#REF!="",'Conveyor List'!#REF!=""),0,IF(ISERROR(FIND("Slave",'Conveyor List'!#REF!)) =FALSE,'Conveyor List'!#REF!+'Conveyor List'!#REF!/12,0))</f>
        <v>#REF!</v>
      </c>
      <c r="E406" s="42" t="e">
        <f>IF('Conveyor List'!#REF!="",0,'Conveyor List'!#REF!)</f>
        <v>#REF!</v>
      </c>
      <c r="F40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6" s="41">
        <f>IF(Rework!W407&gt;0,IF(Rework!W407&gt;1,2,1),0)</f>
        <v>0</v>
      </c>
      <c r="I406" s="43">
        <f>IF(Rework!X407="",IF(Rework!$E407=61.5,2400,1800),Rework!X407)</f>
        <v>1800</v>
      </c>
      <c r="J406" s="41">
        <v>30</v>
      </c>
      <c r="K406" s="44">
        <f>IF(ISERROR(FIND("Slider",'Conveyor List'!#REF!))=FALSE,0.3,IF(ISERROR(FIND("Roller",'Conveyor List'!#REF!))=FALSE,0.05,0.25))</f>
        <v>0.25</v>
      </c>
      <c r="L406" s="44">
        <v>1</v>
      </c>
      <c r="M406" s="44">
        <v>0.95</v>
      </c>
      <c r="N406" s="44">
        <v>0.85</v>
      </c>
      <c r="O406" s="44">
        <f>IF(ISERROR(FIND("M",'Conveyor List'!#REF!))=TRUE,0.95,1)</f>
        <v>0.95</v>
      </c>
      <c r="P406" s="44">
        <v>1</v>
      </c>
      <c r="Q406" s="39" t="e">
        <f t="shared" si="72"/>
        <v>#REF!</v>
      </c>
      <c r="R406" s="39" t="e">
        <f t="shared" si="73"/>
        <v>#REF!</v>
      </c>
      <c r="S406" s="39" t="e">
        <f t="shared" si="74"/>
        <v>#REF!</v>
      </c>
      <c r="T406" s="39" t="e">
        <f t="shared" si="75"/>
        <v>#REF!</v>
      </c>
      <c r="U406" s="39" t="e">
        <f t="shared" si="76"/>
        <v>#REF!</v>
      </c>
      <c r="V406" s="39">
        <f t="shared" si="77"/>
        <v>0</v>
      </c>
      <c r="W406" s="39" t="e">
        <f t="shared" si="78"/>
        <v>#REF!</v>
      </c>
      <c r="X406" s="39" t="e">
        <f t="shared" si="79"/>
        <v>#REF!</v>
      </c>
      <c r="Y406" s="39" t="e">
        <f t="shared" si="80"/>
        <v>#REF!</v>
      </c>
      <c r="Z406" s="50" t="e">
        <f t="shared" si="81"/>
        <v>#REF!</v>
      </c>
      <c r="AA406" s="32" t="e">
        <f t="shared" si="82"/>
        <v>#REF!</v>
      </c>
      <c r="AB406" s="45" t="e">
        <f t="shared" si="83"/>
        <v>#REF!</v>
      </c>
    </row>
    <row r="407" spans="1:28" ht="13.5" customHeight="1">
      <c r="A407" s="47" t="e">
        <f>'Conveyor List'!#REF!</f>
        <v>#REF!</v>
      </c>
      <c r="B40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7" s="41" t="e">
        <f>IF(AND('Conveyor List'!#REF!="",'Conveyor List'!#REF!=""),0,'Conveyor List'!#REF!+'Conveyor List'!#REF!/12)</f>
        <v>#REF!</v>
      </c>
      <c r="D407" s="41" t="e">
        <f>IF(AND('Conveyor List'!#REF!="",'Conveyor List'!#REF!=""),0,IF(ISERROR(FIND("Slave",'Conveyor List'!#REF!)) =FALSE,'Conveyor List'!#REF!+'Conveyor List'!#REF!/12,0))</f>
        <v>#REF!</v>
      </c>
      <c r="E407" s="42" t="e">
        <f>IF('Conveyor List'!#REF!="",0,'Conveyor List'!#REF!)</f>
        <v>#REF!</v>
      </c>
      <c r="F40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7" s="41">
        <f>IF(Rework!W408&gt;0,IF(Rework!W408&gt;1,2,1),0)</f>
        <v>0</v>
      </c>
      <c r="I407" s="43">
        <f>IF(Rework!X408="",IF(Rework!$E408=61.5,2400,1800),Rework!X408)</f>
        <v>1800</v>
      </c>
      <c r="J407" s="41">
        <v>30</v>
      </c>
      <c r="K407" s="44">
        <f>IF(ISERROR(FIND("Slider",'Conveyor List'!#REF!))=FALSE,0.3,IF(ISERROR(FIND("Roller",'Conveyor List'!#REF!))=FALSE,0.05,0.25))</f>
        <v>0.25</v>
      </c>
      <c r="L407" s="44">
        <v>1</v>
      </c>
      <c r="M407" s="44">
        <v>0.95</v>
      </c>
      <c r="N407" s="44">
        <v>0.85</v>
      </c>
      <c r="O407" s="44">
        <f>IF(ISERROR(FIND("M",'Conveyor List'!#REF!))=TRUE,0.95,1)</f>
        <v>0.95</v>
      </c>
      <c r="P407" s="44">
        <v>1</v>
      </c>
      <c r="Q407" s="39" t="e">
        <f t="shared" si="72"/>
        <v>#REF!</v>
      </c>
      <c r="R407" s="39" t="e">
        <f t="shared" si="73"/>
        <v>#REF!</v>
      </c>
      <c r="S407" s="39" t="e">
        <f t="shared" si="74"/>
        <v>#REF!</v>
      </c>
      <c r="T407" s="39" t="e">
        <f t="shared" si="75"/>
        <v>#REF!</v>
      </c>
      <c r="U407" s="39" t="e">
        <f t="shared" si="76"/>
        <v>#REF!</v>
      </c>
      <c r="V407" s="39">
        <f t="shared" si="77"/>
        <v>0</v>
      </c>
      <c r="W407" s="39" t="e">
        <f t="shared" si="78"/>
        <v>#REF!</v>
      </c>
      <c r="X407" s="39" t="e">
        <f t="shared" si="79"/>
        <v>#REF!</v>
      </c>
      <c r="Y407" s="39" t="e">
        <f t="shared" si="80"/>
        <v>#REF!</v>
      </c>
      <c r="Z407" s="50" t="e">
        <f t="shared" si="81"/>
        <v>#REF!</v>
      </c>
      <c r="AA407" s="32" t="e">
        <f t="shared" si="82"/>
        <v>#REF!</v>
      </c>
      <c r="AB407" s="45" t="e">
        <f t="shared" si="83"/>
        <v>#REF!</v>
      </c>
    </row>
    <row r="408" spans="1:28" ht="13.5" customHeight="1">
      <c r="A408" s="47" t="e">
        <f>'Conveyor List'!#REF!</f>
        <v>#REF!</v>
      </c>
      <c r="B40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8" s="41" t="e">
        <f>IF(AND('Conveyor List'!#REF!="",'Conveyor List'!#REF!=""),0,'Conveyor List'!#REF!+'Conveyor List'!#REF!/12)</f>
        <v>#REF!</v>
      </c>
      <c r="D408" s="41" t="e">
        <f>IF(AND('Conveyor List'!#REF!="",'Conveyor List'!#REF!=""),0,IF(ISERROR(FIND("Slave",'Conveyor List'!#REF!)) =FALSE,'Conveyor List'!#REF!+'Conveyor List'!#REF!/12,0))</f>
        <v>#REF!</v>
      </c>
      <c r="E408" s="42" t="e">
        <f>IF('Conveyor List'!#REF!="",0,'Conveyor List'!#REF!)</f>
        <v>#REF!</v>
      </c>
      <c r="F40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8" s="41">
        <f>IF(Rework!W409&gt;0,IF(Rework!W409&gt;1,2,1),0)</f>
        <v>0</v>
      </c>
      <c r="I408" s="43">
        <f>IF(Rework!X409="",IF(Rework!$E409=61.5,2400,1800),Rework!X409)</f>
        <v>1800</v>
      </c>
      <c r="J408" s="41">
        <v>30</v>
      </c>
      <c r="K408" s="44">
        <f>IF(ISERROR(FIND("Slider",'Conveyor List'!#REF!))=FALSE,0.3,IF(ISERROR(FIND("Roller",'Conveyor List'!#REF!))=FALSE,0.05,0.25))</f>
        <v>0.25</v>
      </c>
      <c r="L408" s="44">
        <v>1</v>
      </c>
      <c r="M408" s="44">
        <v>0.95</v>
      </c>
      <c r="N408" s="44">
        <v>0.85</v>
      </c>
      <c r="O408" s="44">
        <f>IF(ISERROR(FIND("M",'Conveyor List'!#REF!))=TRUE,0.95,1)</f>
        <v>0.95</v>
      </c>
      <c r="P408" s="44">
        <v>1</v>
      </c>
      <c r="Q408" s="39" t="e">
        <f t="shared" si="72"/>
        <v>#REF!</v>
      </c>
      <c r="R408" s="39" t="e">
        <f t="shared" si="73"/>
        <v>#REF!</v>
      </c>
      <c r="S408" s="39" t="e">
        <f t="shared" si="74"/>
        <v>#REF!</v>
      </c>
      <c r="T408" s="39" t="e">
        <f t="shared" si="75"/>
        <v>#REF!</v>
      </c>
      <c r="U408" s="39" t="e">
        <f t="shared" si="76"/>
        <v>#REF!</v>
      </c>
      <c r="V408" s="39">
        <f t="shared" si="77"/>
        <v>0</v>
      </c>
      <c r="W408" s="39" t="e">
        <f t="shared" si="78"/>
        <v>#REF!</v>
      </c>
      <c r="X408" s="39" t="e">
        <f t="shared" si="79"/>
        <v>#REF!</v>
      </c>
      <c r="Y408" s="39" t="e">
        <f t="shared" si="80"/>
        <v>#REF!</v>
      </c>
      <c r="Z408" s="50" t="e">
        <f t="shared" si="81"/>
        <v>#REF!</v>
      </c>
      <c r="AA408" s="32" t="e">
        <f t="shared" si="82"/>
        <v>#REF!</v>
      </c>
      <c r="AB408" s="45" t="e">
        <f t="shared" si="83"/>
        <v>#REF!</v>
      </c>
    </row>
    <row r="409" spans="1:28" ht="13.5" customHeight="1">
      <c r="A409" s="47" t="e">
        <f>'Conveyor List'!#REF!</f>
        <v>#REF!</v>
      </c>
      <c r="B40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9" s="41" t="e">
        <f>IF(AND('Conveyor List'!#REF!="",'Conveyor List'!#REF!=""),0,'Conveyor List'!#REF!+'Conveyor List'!#REF!/12)</f>
        <v>#REF!</v>
      </c>
      <c r="D409" s="41" t="e">
        <f>IF(AND('Conveyor List'!#REF!="",'Conveyor List'!#REF!=""),0,IF(ISERROR(FIND("Slave",'Conveyor List'!#REF!)) =FALSE,'Conveyor List'!#REF!+'Conveyor List'!#REF!/12,0))</f>
        <v>#REF!</v>
      </c>
      <c r="E409" s="42" t="e">
        <f>IF('Conveyor List'!#REF!="",0,'Conveyor List'!#REF!)</f>
        <v>#REF!</v>
      </c>
      <c r="F40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9" s="41">
        <f>IF(Rework!W410&gt;0,IF(Rework!W410&gt;1,2,1),0)</f>
        <v>0</v>
      </c>
      <c r="I409" s="43">
        <f>IF(Rework!X410="",IF(Rework!$E410=61.5,2400,1800),Rework!X410)</f>
        <v>1800</v>
      </c>
      <c r="J409" s="41">
        <v>30</v>
      </c>
      <c r="K409" s="44">
        <f>IF(ISERROR(FIND("Slider",'Conveyor List'!#REF!))=FALSE,0.3,IF(ISERROR(FIND("Roller",'Conveyor List'!#REF!))=FALSE,0.05,0.25))</f>
        <v>0.25</v>
      </c>
      <c r="L409" s="44">
        <v>1</v>
      </c>
      <c r="M409" s="44">
        <v>0.95</v>
      </c>
      <c r="N409" s="44">
        <v>0.85</v>
      </c>
      <c r="O409" s="44">
        <f>IF(ISERROR(FIND("M",'Conveyor List'!#REF!))=TRUE,0.95,1)</f>
        <v>0.95</v>
      </c>
      <c r="P409" s="44">
        <v>1</v>
      </c>
      <c r="Q409" s="39" t="e">
        <f t="shared" si="72"/>
        <v>#REF!</v>
      </c>
      <c r="R409" s="39" t="e">
        <f t="shared" si="73"/>
        <v>#REF!</v>
      </c>
      <c r="S409" s="39" t="e">
        <f t="shared" si="74"/>
        <v>#REF!</v>
      </c>
      <c r="T409" s="39" t="e">
        <f t="shared" si="75"/>
        <v>#REF!</v>
      </c>
      <c r="U409" s="39" t="e">
        <f t="shared" si="76"/>
        <v>#REF!</v>
      </c>
      <c r="V409" s="39">
        <f t="shared" si="77"/>
        <v>0</v>
      </c>
      <c r="W409" s="39" t="e">
        <f t="shared" si="78"/>
        <v>#REF!</v>
      </c>
      <c r="X409" s="39" t="e">
        <f t="shared" si="79"/>
        <v>#REF!</v>
      </c>
      <c r="Y409" s="39" t="e">
        <f t="shared" si="80"/>
        <v>#REF!</v>
      </c>
      <c r="Z409" s="50" t="e">
        <f t="shared" si="81"/>
        <v>#REF!</v>
      </c>
      <c r="AA409" s="32" t="e">
        <f t="shared" si="82"/>
        <v>#REF!</v>
      </c>
      <c r="AB409" s="45" t="e">
        <f t="shared" si="83"/>
        <v>#REF!</v>
      </c>
    </row>
    <row r="410" spans="1:28" ht="13.5" customHeight="1">
      <c r="A410" s="47" t="e">
        <f>'Conveyor List'!#REF!</f>
        <v>#REF!</v>
      </c>
      <c r="B41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0" s="41" t="e">
        <f>IF(AND('Conveyor List'!#REF!="",'Conveyor List'!#REF!=""),0,'Conveyor List'!#REF!+'Conveyor List'!#REF!/12)</f>
        <v>#REF!</v>
      </c>
      <c r="D410" s="41" t="e">
        <f>IF(AND('Conveyor List'!#REF!="",'Conveyor List'!#REF!=""),0,IF(ISERROR(FIND("Slave",'Conveyor List'!#REF!)) =FALSE,'Conveyor List'!#REF!+'Conveyor List'!#REF!/12,0))</f>
        <v>#REF!</v>
      </c>
      <c r="E410" s="42" t="e">
        <f>IF('Conveyor List'!#REF!="",0,'Conveyor List'!#REF!)</f>
        <v>#REF!</v>
      </c>
      <c r="F41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0" s="41">
        <f>IF(Rework!W411&gt;0,IF(Rework!W411&gt;1,2,1),0)</f>
        <v>0</v>
      </c>
      <c r="I410" s="43">
        <f>IF(Rework!X411="",IF(Rework!$E411=61.5,2400,1800),Rework!X411)</f>
        <v>1800</v>
      </c>
      <c r="J410" s="41">
        <v>30</v>
      </c>
      <c r="K410" s="44">
        <f>IF(ISERROR(FIND("Slider",'Conveyor List'!#REF!))=FALSE,0.3,IF(ISERROR(FIND("Roller",'Conveyor List'!#REF!))=FALSE,0.05,0.25))</f>
        <v>0.25</v>
      </c>
      <c r="L410" s="44">
        <v>1</v>
      </c>
      <c r="M410" s="44">
        <v>0.95</v>
      </c>
      <c r="N410" s="44">
        <v>0.85</v>
      </c>
      <c r="O410" s="44">
        <f>IF(ISERROR(FIND("M",'Conveyor List'!#REF!))=TRUE,0.95,1)</f>
        <v>0.95</v>
      </c>
      <c r="P410" s="44">
        <v>1</v>
      </c>
      <c r="Q410" s="39" t="e">
        <f t="shared" si="72"/>
        <v>#REF!</v>
      </c>
      <c r="R410" s="39" t="e">
        <f t="shared" si="73"/>
        <v>#REF!</v>
      </c>
      <c r="S410" s="39" t="e">
        <f t="shared" si="74"/>
        <v>#REF!</v>
      </c>
      <c r="T410" s="39" t="e">
        <f t="shared" si="75"/>
        <v>#REF!</v>
      </c>
      <c r="U410" s="39" t="e">
        <f t="shared" si="76"/>
        <v>#REF!</v>
      </c>
      <c r="V410" s="39">
        <f t="shared" si="77"/>
        <v>0</v>
      </c>
      <c r="W410" s="39" t="e">
        <f t="shared" si="78"/>
        <v>#REF!</v>
      </c>
      <c r="X410" s="39" t="e">
        <f t="shared" si="79"/>
        <v>#REF!</v>
      </c>
      <c r="Y410" s="39" t="e">
        <f t="shared" si="80"/>
        <v>#REF!</v>
      </c>
      <c r="Z410" s="50" t="e">
        <f t="shared" si="81"/>
        <v>#REF!</v>
      </c>
      <c r="AA410" s="32" t="e">
        <f t="shared" si="82"/>
        <v>#REF!</v>
      </c>
      <c r="AB410" s="45" t="e">
        <f t="shared" si="83"/>
        <v>#REF!</v>
      </c>
    </row>
    <row r="411" spans="1:28" ht="13.5" customHeight="1">
      <c r="A411" s="47" t="e">
        <f>'Conveyor List'!#REF!</f>
        <v>#REF!</v>
      </c>
      <c r="B41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1" s="41" t="e">
        <f>IF(AND('Conveyor List'!#REF!="",'Conveyor List'!#REF!=""),0,'Conveyor List'!#REF!+'Conveyor List'!#REF!/12)</f>
        <v>#REF!</v>
      </c>
      <c r="D411" s="41" t="e">
        <f>IF(AND('Conveyor List'!#REF!="",'Conveyor List'!#REF!=""),0,IF(ISERROR(FIND("Slave",'Conveyor List'!#REF!)) =FALSE,'Conveyor List'!#REF!+'Conveyor List'!#REF!/12,0))</f>
        <v>#REF!</v>
      </c>
      <c r="E411" s="42" t="e">
        <f>IF('Conveyor List'!#REF!="",0,'Conveyor List'!#REF!)</f>
        <v>#REF!</v>
      </c>
      <c r="F41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1" s="41">
        <f>IF(Rework!W412&gt;0,IF(Rework!W412&gt;1,2,1),0)</f>
        <v>0</v>
      </c>
      <c r="I411" s="43">
        <f>IF(Rework!X412="",IF(Rework!$E412=61.5,2400,1800),Rework!X412)</f>
        <v>1800</v>
      </c>
      <c r="J411" s="41">
        <v>30</v>
      </c>
      <c r="K411" s="44">
        <f>IF(ISERROR(FIND("Slider",'Conveyor List'!#REF!))=FALSE,0.3,IF(ISERROR(FIND("Roller",'Conveyor List'!#REF!))=FALSE,0.05,0.25))</f>
        <v>0.25</v>
      </c>
      <c r="L411" s="44">
        <v>1</v>
      </c>
      <c r="M411" s="44">
        <v>0.95</v>
      </c>
      <c r="N411" s="44">
        <v>0.85</v>
      </c>
      <c r="O411" s="44">
        <f>IF(ISERROR(FIND("M",'Conveyor List'!#REF!))=TRUE,0.95,1)</f>
        <v>0.95</v>
      </c>
      <c r="P411" s="44">
        <v>1</v>
      </c>
      <c r="Q411" s="39" t="e">
        <f t="shared" si="72"/>
        <v>#REF!</v>
      </c>
      <c r="R411" s="39" t="e">
        <f t="shared" si="73"/>
        <v>#REF!</v>
      </c>
      <c r="S411" s="39" t="e">
        <f t="shared" si="74"/>
        <v>#REF!</v>
      </c>
      <c r="T411" s="39" t="e">
        <f t="shared" si="75"/>
        <v>#REF!</v>
      </c>
      <c r="U411" s="39" t="e">
        <f t="shared" si="76"/>
        <v>#REF!</v>
      </c>
      <c r="V411" s="39">
        <f t="shared" si="77"/>
        <v>0</v>
      </c>
      <c r="W411" s="39" t="e">
        <f t="shared" si="78"/>
        <v>#REF!</v>
      </c>
      <c r="X411" s="39" t="e">
        <f t="shared" si="79"/>
        <v>#REF!</v>
      </c>
      <c r="Y411" s="39" t="e">
        <f t="shared" si="80"/>
        <v>#REF!</v>
      </c>
      <c r="Z411" s="50" t="e">
        <f t="shared" si="81"/>
        <v>#REF!</v>
      </c>
      <c r="AA411" s="32" t="e">
        <f t="shared" si="82"/>
        <v>#REF!</v>
      </c>
      <c r="AB411" s="45" t="e">
        <f t="shared" si="83"/>
        <v>#REF!</v>
      </c>
    </row>
    <row r="412" spans="1:28" ht="13.5" customHeight="1">
      <c r="A412" s="47" t="e">
        <f>'Conveyor List'!#REF!</f>
        <v>#REF!</v>
      </c>
      <c r="B41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2" s="41" t="e">
        <f>IF(AND('Conveyor List'!#REF!="",'Conveyor List'!#REF!=""),0,'Conveyor List'!#REF!+'Conveyor List'!#REF!/12)</f>
        <v>#REF!</v>
      </c>
      <c r="D412" s="41" t="e">
        <f>IF(AND('Conveyor List'!#REF!="",'Conveyor List'!#REF!=""),0,IF(ISERROR(FIND("Slave",'Conveyor List'!#REF!)) =FALSE,'Conveyor List'!#REF!+'Conveyor List'!#REF!/12,0))</f>
        <v>#REF!</v>
      </c>
      <c r="E412" s="42" t="e">
        <f>IF('Conveyor List'!#REF!="",0,'Conveyor List'!#REF!)</f>
        <v>#REF!</v>
      </c>
      <c r="F41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2" s="41">
        <f>IF(Rework!W413&gt;0,IF(Rework!W413&gt;1,2,1),0)</f>
        <v>0</v>
      </c>
      <c r="I412" s="43">
        <f>IF(Rework!X413="",IF(Rework!$E413=61.5,2400,1800),Rework!X413)</f>
        <v>1800</v>
      </c>
      <c r="J412" s="41">
        <v>30</v>
      </c>
      <c r="K412" s="44">
        <f>IF(ISERROR(FIND("Slider",'Conveyor List'!#REF!))=FALSE,0.3,IF(ISERROR(FIND("Roller",'Conveyor List'!#REF!))=FALSE,0.05,0.25))</f>
        <v>0.25</v>
      </c>
      <c r="L412" s="44">
        <v>1</v>
      </c>
      <c r="M412" s="44">
        <v>0.95</v>
      </c>
      <c r="N412" s="44">
        <v>0.85</v>
      </c>
      <c r="O412" s="44">
        <f>IF(ISERROR(FIND("M",'Conveyor List'!#REF!))=TRUE,0.95,1)</f>
        <v>0.95</v>
      </c>
      <c r="P412" s="44">
        <v>1</v>
      </c>
      <c r="Q412" s="39" t="e">
        <f t="shared" si="72"/>
        <v>#REF!</v>
      </c>
      <c r="R412" s="39" t="e">
        <f t="shared" si="73"/>
        <v>#REF!</v>
      </c>
      <c r="S412" s="39" t="e">
        <f t="shared" si="74"/>
        <v>#REF!</v>
      </c>
      <c r="T412" s="39" t="e">
        <f t="shared" si="75"/>
        <v>#REF!</v>
      </c>
      <c r="U412" s="39" t="e">
        <f t="shared" si="76"/>
        <v>#REF!</v>
      </c>
      <c r="V412" s="39">
        <f t="shared" si="77"/>
        <v>0</v>
      </c>
      <c r="W412" s="39" t="e">
        <f t="shared" si="78"/>
        <v>#REF!</v>
      </c>
      <c r="X412" s="39" t="e">
        <f t="shared" si="79"/>
        <v>#REF!</v>
      </c>
      <c r="Y412" s="39" t="e">
        <f t="shared" si="80"/>
        <v>#REF!</v>
      </c>
      <c r="Z412" s="50" t="e">
        <f t="shared" si="81"/>
        <v>#REF!</v>
      </c>
      <c r="AA412" s="32" t="e">
        <f t="shared" si="82"/>
        <v>#REF!</v>
      </c>
      <c r="AB412" s="45" t="e">
        <f t="shared" si="83"/>
        <v>#REF!</v>
      </c>
    </row>
    <row r="413" spans="1:28" ht="13.5" customHeight="1">
      <c r="A413" s="47" t="e">
        <f>'Conveyor List'!#REF!</f>
        <v>#REF!</v>
      </c>
      <c r="B41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3" s="41" t="e">
        <f>IF(AND('Conveyor List'!#REF!="",'Conveyor List'!#REF!=""),0,'Conveyor List'!#REF!+'Conveyor List'!#REF!/12)</f>
        <v>#REF!</v>
      </c>
      <c r="D413" s="41" t="e">
        <f>IF(AND('Conveyor List'!#REF!="",'Conveyor List'!#REF!=""),0,IF(ISERROR(FIND("Slave",'Conveyor List'!#REF!)) =FALSE,'Conveyor List'!#REF!+'Conveyor List'!#REF!/12,0))</f>
        <v>#REF!</v>
      </c>
      <c r="E413" s="42" t="e">
        <f>IF('Conveyor List'!#REF!="",0,'Conveyor List'!#REF!)</f>
        <v>#REF!</v>
      </c>
      <c r="F41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3" s="41">
        <f>IF(Rework!W414&gt;0,IF(Rework!W414&gt;1,2,1),0)</f>
        <v>0</v>
      </c>
      <c r="I413" s="43">
        <f>IF(Rework!X414="",IF(Rework!$E414=61.5,2400,1800),Rework!X414)</f>
        <v>1800</v>
      </c>
      <c r="J413" s="41">
        <v>30</v>
      </c>
      <c r="K413" s="44">
        <f>IF(ISERROR(FIND("Slider",'Conveyor List'!#REF!))=FALSE,0.3,IF(ISERROR(FIND("Roller",'Conveyor List'!#REF!))=FALSE,0.05,0.25))</f>
        <v>0.25</v>
      </c>
      <c r="L413" s="44">
        <v>1</v>
      </c>
      <c r="M413" s="44">
        <v>0.95</v>
      </c>
      <c r="N413" s="44">
        <v>0.85</v>
      </c>
      <c r="O413" s="44">
        <f>IF(ISERROR(FIND("M",'Conveyor List'!#REF!))=TRUE,0.95,1)</f>
        <v>0.95</v>
      </c>
      <c r="P413" s="44">
        <v>1</v>
      </c>
      <c r="Q413" s="39" t="e">
        <f t="shared" si="72"/>
        <v>#REF!</v>
      </c>
      <c r="R413" s="39" t="e">
        <f t="shared" si="73"/>
        <v>#REF!</v>
      </c>
      <c r="S413" s="39" t="e">
        <f t="shared" si="74"/>
        <v>#REF!</v>
      </c>
      <c r="T413" s="39" t="e">
        <f t="shared" si="75"/>
        <v>#REF!</v>
      </c>
      <c r="U413" s="39" t="e">
        <f t="shared" si="76"/>
        <v>#REF!</v>
      </c>
      <c r="V413" s="39">
        <f t="shared" si="77"/>
        <v>0</v>
      </c>
      <c r="W413" s="39" t="e">
        <f t="shared" si="78"/>
        <v>#REF!</v>
      </c>
      <c r="X413" s="39" t="e">
        <f t="shared" si="79"/>
        <v>#REF!</v>
      </c>
      <c r="Y413" s="39" t="e">
        <f t="shared" si="80"/>
        <v>#REF!</v>
      </c>
      <c r="Z413" s="50" t="e">
        <f t="shared" si="81"/>
        <v>#REF!</v>
      </c>
      <c r="AA413" s="32" t="e">
        <f t="shared" si="82"/>
        <v>#REF!</v>
      </c>
      <c r="AB413" s="45" t="e">
        <f t="shared" si="83"/>
        <v>#REF!</v>
      </c>
    </row>
    <row r="414" spans="1:28" ht="13.5" customHeight="1">
      <c r="A414" s="47" t="e">
        <f>'Conveyor List'!#REF!</f>
        <v>#REF!</v>
      </c>
      <c r="B41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4" s="41" t="e">
        <f>IF(AND('Conveyor List'!#REF!="",'Conveyor List'!#REF!=""),0,'Conveyor List'!#REF!+'Conveyor List'!#REF!/12)</f>
        <v>#REF!</v>
      </c>
      <c r="D414" s="41" t="e">
        <f>IF(AND('Conveyor List'!#REF!="",'Conveyor List'!#REF!=""),0,IF(ISERROR(FIND("Slave",'Conveyor List'!#REF!)) =FALSE,'Conveyor List'!#REF!+'Conveyor List'!#REF!/12,0))</f>
        <v>#REF!</v>
      </c>
      <c r="E414" s="42" t="e">
        <f>IF('Conveyor List'!#REF!="",0,'Conveyor List'!#REF!)</f>
        <v>#REF!</v>
      </c>
      <c r="F41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4" s="41">
        <f>IF(Rework!W415&gt;0,IF(Rework!W415&gt;1,2,1),0)</f>
        <v>0</v>
      </c>
      <c r="I414" s="43">
        <f>IF(Rework!X415="",IF(Rework!$E415=61.5,2400,1800),Rework!X415)</f>
        <v>1800</v>
      </c>
      <c r="J414" s="41">
        <v>30</v>
      </c>
      <c r="K414" s="44">
        <f>IF(ISERROR(FIND("Slider",'Conveyor List'!#REF!))=FALSE,0.3,IF(ISERROR(FIND("Roller",'Conveyor List'!#REF!))=FALSE,0.05,0.25))</f>
        <v>0.25</v>
      </c>
      <c r="L414" s="44">
        <v>1</v>
      </c>
      <c r="M414" s="44">
        <v>0.95</v>
      </c>
      <c r="N414" s="44">
        <v>0.85</v>
      </c>
      <c r="O414" s="44">
        <f>IF(ISERROR(FIND("M",'Conveyor List'!#REF!))=TRUE,0.95,1)</f>
        <v>0.95</v>
      </c>
      <c r="P414" s="44">
        <v>1</v>
      </c>
      <c r="Q414" s="39" t="e">
        <f t="shared" si="72"/>
        <v>#REF!</v>
      </c>
      <c r="R414" s="39" t="e">
        <f t="shared" si="73"/>
        <v>#REF!</v>
      </c>
      <c r="S414" s="39" t="e">
        <f t="shared" si="74"/>
        <v>#REF!</v>
      </c>
      <c r="T414" s="39" t="e">
        <f t="shared" si="75"/>
        <v>#REF!</v>
      </c>
      <c r="U414" s="39" t="e">
        <f t="shared" si="76"/>
        <v>#REF!</v>
      </c>
      <c r="V414" s="39">
        <f t="shared" si="77"/>
        <v>0</v>
      </c>
      <c r="W414" s="39" t="e">
        <f t="shared" si="78"/>
        <v>#REF!</v>
      </c>
      <c r="X414" s="39" t="e">
        <f t="shared" si="79"/>
        <v>#REF!</v>
      </c>
      <c r="Y414" s="39" t="e">
        <f t="shared" si="80"/>
        <v>#REF!</v>
      </c>
      <c r="Z414" s="50" t="e">
        <f t="shared" si="81"/>
        <v>#REF!</v>
      </c>
      <c r="AA414" s="32" t="e">
        <f t="shared" si="82"/>
        <v>#REF!</v>
      </c>
      <c r="AB414" s="45" t="e">
        <f t="shared" si="83"/>
        <v>#REF!</v>
      </c>
    </row>
    <row r="415" spans="1:28" ht="13.5" customHeight="1">
      <c r="A415" s="47" t="e">
        <f>'Conveyor List'!#REF!</f>
        <v>#REF!</v>
      </c>
      <c r="B41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5" s="41" t="e">
        <f>IF(AND('Conveyor List'!#REF!="",'Conveyor List'!#REF!=""),0,'Conveyor List'!#REF!+'Conveyor List'!#REF!/12)</f>
        <v>#REF!</v>
      </c>
      <c r="D415" s="41" t="e">
        <f>IF(AND('Conveyor List'!#REF!="",'Conveyor List'!#REF!=""),0,IF(ISERROR(FIND("Slave",'Conveyor List'!#REF!)) =FALSE,'Conveyor List'!#REF!+'Conveyor List'!#REF!/12,0))</f>
        <v>#REF!</v>
      </c>
      <c r="E415" s="42" t="e">
        <f>IF('Conveyor List'!#REF!="",0,'Conveyor List'!#REF!)</f>
        <v>#REF!</v>
      </c>
      <c r="F41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5" s="41">
        <f>IF(Rework!W416&gt;0,IF(Rework!W416&gt;1,2,1),0)</f>
        <v>0</v>
      </c>
      <c r="I415" s="43">
        <f>IF(Rework!X416="",IF(Rework!$E416=61.5,2400,1800),Rework!X416)</f>
        <v>1800</v>
      </c>
      <c r="J415" s="41">
        <v>30</v>
      </c>
      <c r="K415" s="44">
        <f>IF(ISERROR(FIND("Slider",'Conveyor List'!#REF!))=FALSE,0.3,IF(ISERROR(FIND("Roller",'Conveyor List'!#REF!))=FALSE,0.05,0.25))</f>
        <v>0.25</v>
      </c>
      <c r="L415" s="44">
        <v>1</v>
      </c>
      <c r="M415" s="44">
        <v>0.95</v>
      </c>
      <c r="N415" s="44">
        <v>0.85</v>
      </c>
      <c r="O415" s="44">
        <f>IF(ISERROR(FIND("M",'Conveyor List'!#REF!))=TRUE,0.95,1)</f>
        <v>0.95</v>
      </c>
      <c r="P415" s="44">
        <v>1</v>
      </c>
      <c r="Q415" s="39" t="e">
        <f t="shared" si="72"/>
        <v>#REF!</v>
      </c>
      <c r="R415" s="39" t="e">
        <f t="shared" si="73"/>
        <v>#REF!</v>
      </c>
      <c r="S415" s="39" t="e">
        <f t="shared" si="74"/>
        <v>#REF!</v>
      </c>
      <c r="T415" s="39" t="e">
        <f t="shared" si="75"/>
        <v>#REF!</v>
      </c>
      <c r="U415" s="39" t="e">
        <f t="shared" si="76"/>
        <v>#REF!</v>
      </c>
      <c r="V415" s="39">
        <f t="shared" si="77"/>
        <v>0</v>
      </c>
      <c r="W415" s="39" t="e">
        <f t="shared" si="78"/>
        <v>#REF!</v>
      </c>
      <c r="X415" s="39" t="e">
        <f t="shared" si="79"/>
        <v>#REF!</v>
      </c>
      <c r="Y415" s="39" t="e">
        <f t="shared" si="80"/>
        <v>#REF!</v>
      </c>
      <c r="Z415" s="50" t="e">
        <f t="shared" si="81"/>
        <v>#REF!</v>
      </c>
      <c r="AA415" s="32" t="e">
        <f t="shared" si="82"/>
        <v>#REF!</v>
      </c>
      <c r="AB415" s="45" t="e">
        <f t="shared" si="83"/>
        <v>#REF!</v>
      </c>
    </row>
    <row r="416" spans="1:28" ht="13.5" customHeight="1">
      <c r="A416" s="47" t="e">
        <f>'Conveyor List'!#REF!</f>
        <v>#REF!</v>
      </c>
      <c r="B41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6" s="41" t="e">
        <f>IF(AND('Conveyor List'!#REF!="",'Conveyor List'!#REF!=""),0,'Conveyor List'!#REF!+'Conveyor List'!#REF!/12)</f>
        <v>#REF!</v>
      </c>
      <c r="D416" s="41" t="e">
        <f>IF(AND('Conveyor List'!#REF!="",'Conveyor List'!#REF!=""),0,IF(ISERROR(FIND("Slave",'Conveyor List'!#REF!)) =FALSE,'Conveyor List'!#REF!+'Conveyor List'!#REF!/12,0))</f>
        <v>#REF!</v>
      </c>
      <c r="E416" s="42" t="e">
        <f>IF('Conveyor List'!#REF!="",0,'Conveyor List'!#REF!)</f>
        <v>#REF!</v>
      </c>
      <c r="F41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6" s="41">
        <f>IF(Rework!W417&gt;0,IF(Rework!W417&gt;1,2,1),0)</f>
        <v>0</v>
      </c>
      <c r="I416" s="43">
        <f>IF(Rework!X417="",IF(Rework!$E417=61.5,2400,1800),Rework!X417)</f>
        <v>1800</v>
      </c>
      <c r="J416" s="41">
        <v>30</v>
      </c>
      <c r="K416" s="44">
        <f>IF(ISERROR(FIND("Slider",'Conveyor List'!#REF!))=FALSE,0.3,IF(ISERROR(FIND("Roller",'Conveyor List'!#REF!))=FALSE,0.05,0.25))</f>
        <v>0.25</v>
      </c>
      <c r="L416" s="44">
        <v>1</v>
      </c>
      <c r="M416" s="44">
        <v>0.95</v>
      </c>
      <c r="N416" s="44">
        <v>0.85</v>
      </c>
      <c r="O416" s="44">
        <f>IF(ISERROR(FIND("M",'Conveyor List'!#REF!))=TRUE,0.95,1)</f>
        <v>0.95</v>
      </c>
      <c r="P416" s="44">
        <v>1</v>
      </c>
      <c r="Q416" s="39" t="e">
        <f t="shared" si="72"/>
        <v>#REF!</v>
      </c>
      <c r="R416" s="39" t="e">
        <f t="shared" si="73"/>
        <v>#REF!</v>
      </c>
      <c r="S416" s="39" t="e">
        <f t="shared" si="74"/>
        <v>#REF!</v>
      </c>
      <c r="T416" s="39" t="e">
        <f t="shared" si="75"/>
        <v>#REF!</v>
      </c>
      <c r="U416" s="39" t="e">
        <f t="shared" si="76"/>
        <v>#REF!</v>
      </c>
      <c r="V416" s="39">
        <f t="shared" si="77"/>
        <v>0</v>
      </c>
      <c r="W416" s="39" t="e">
        <f t="shared" si="78"/>
        <v>#REF!</v>
      </c>
      <c r="X416" s="39" t="e">
        <f t="shared" si="79"/>
        <v>#REF!</v>
      </c>
      <c r="Y416" s="39" t="e">
        <f t="shared" si="80"/>
        <v>#REF!</v>
      </c>
      <c r="Z416" s="50" t="e">
        <f t="shared" si="81"/>
        <v>#REF!</v>
      </c>
      <c r="AA416" s="32" t="e">
        <f t="shared" si="82"/>
        <v>#REF!</v>
      </c>
      <c r="AB416" s="45" t="e">
        <f t="shared" si="83"/>
        <v>#REF!</v>
      </c>
    </row>
    <row r="417" spans="1:28" ht="13.5" customHeight="1">
      <c r="A417" s="47" t="e">
        <f>'Conveyor List'!#REF!</f>
        <v>#REF!</v>
      </c>
      <c r="B41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7" s="41" t="e">
        <f>IF(AND('Conveyor List'!#REF!="",'Conveyor List'!#REF!=""),0,'Conveyor List'!#REF!+'Conveyor List'!#REF!/12)</f>
        <v>#REF!</v>
      </c>
      <c r="D417" s="41" t="e">
        <f>IF(AND('Conveyor List'!#REF!="",'Conveyor List'!#REF!=""),0,IF(ISERROR(FIND("Slave",'Conveyor List'!#REF!)) =FALSE,'Conveyor List'!#REF!+'Conveyor List'!#REF!/12,0))</f>
        <v>#REF!</v>
      </c>
      <c r="E417" s="42" t="e">
        <f>IF('Conveyor List'!#REF!="",0,'Conveyor List'!#REF!)</f>
        <v>#REF!</v>
      </c>
      <c r="F41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7" s="41">
        <f>IF(Rework!W418&gt;0,IF(Rework!W418&gt;1,2,1),0)</f>
        <v>0</v>
      </c>
      <c r="I417" s="43">
        <f>IF(Rework!X418="",IF(Rework!$E418=61.5,2400,1800),Rework!X418)</f>
        <v>1800</v>
      </c>
      <c r="J417" s="41">
        <v>30</v>
      </c>
      <c r="K417" s="44">
        <f>IF(ISERROR(FIND("Slider",'Conveyor List'!#REF!))=FALSE,0.3,IF(ISERROR(FIND("Roller",'Conveyor List'!#REF!))=FALSE,0.05,0.25))</f>
        <v>0.25</v>
      </c>
      <c r="L417" s="44">
        <v>1</v>
      </c>
      <c r="M417" s="44">
        <v>0.95</v>
      </c>
      <c r="N417" s="44">
        <v>0.85</v>
      </c>
      <c r="O417" s="44">
        <f>IF(ISERROR(FIND("M",'Conveyor List'!#REF!))=TRUE,0.95,1)</f>
        <v>0.95</v>
      </c>
      <c r="P417" s="44">
        <v>1</v>
      </c>
      <c r="Q417" s="39" t="e">
        <f t="shared" si="72"/>
        <v>#REF!</v>
      </c>
      <c r="R417" s="39" t="e">
        <f t="shared" si="73"/>
        <v>#REF!</v>
      </c>
      <c r="S417" s="39" t="e">
        <f t="shared" si="74"/>
        <v>#REF!</v>
      </c>
      <c r="T417" s="39" t="e">
        <f t="shared" si="75"/>
        <v>#REF!</v>
      </c>
      <c r="U417" s="39" t="e">
        <f t="shared" si="76"/>
        <v>#REF!</v>
      </c>
      <c r="V417" s="39">
        <f t="shared" si="77"/>
        <v>0</v>
      </c>
      <c r="W417" s="39" t="e">
        <f t="shared" si="78"/>
        <v>#REF!</v>
      </c>
      <c r="X417" s="39" t="e">
        <f t="shared" si="79"/>
        <v>#REF!</v>
      </c>
      <c r="Y417" s="39" t="e">
        <f t="shared" si="80"/>
        <v>#REF!</v>
      </c>
      <c r="Z417" s="50" t="e">
        <f t="shared" si="81"/>
        <v>#REF!</v>
      </c>
      <c r="AA417" s="32" t="e">
        <f t="shared" si="82"/>
        <v>#REF!</v>
      </c>
      <c r="AB417" s="45" t="e">
        <f t="shared" si="83"/>
        <v>#REF!</v>
      </c>
    </row>
    <row r="418" spans="1:28" ht="13.5" customHeight="1">
      <c r="A418" s="47" t="e">
        <f>'Conveyor List'!#REF!</f>
        <v>#REF!</v>
      </c>
      <c r="B41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8" s="41" t="e">
        <f>IF(AND('Conveyor List'!#REF!="",'Conveyor List'!#REF!=""),0,'Conveyor List'!#REF!+'Conveyor List'!#REF!/12)</f>
        <v>#REF!</v>
      </c>
      <c r="D418" s="41" t="e">
        <f>IF(AND('Conveyor List'!#REF!="",'Conveyor List'!#REF!=""),0,IF(ISERROR(FIND("Slave",'Conveyor List'!#REF!)) =FALSE,'Conveyor List'!#REF!+'Conveyor List'!#REF!/12,0))</f>
        <v>#REF!</v>
      </c>
      <c r="E418" s="42" t="e">
        <f>IF('Conveyor List'!#REF!="",0,'Conveyor List'!#REF!)</f>
        <v>#REF!</v>
      </c>
      <c r="F41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8" s="41">
        <f>IF(Rework!W419&gt;0,IF(Rework!W419&gt;1,2,1),0)</f>
        <v>0</v>
      </c>
      <c r="I418" s="43">
        <f>IF(Rework!X419="",IF(Rework!$E419=61.5,2400,1800),Rework!X419)</f>
        <v>1800</v>
      </c>
      <c r="J418" s="41">
        <v>30</v>
      </c>
      <c r="K418" s="44">
        <f>IF(ISERROR(FIND("Slider",'Conveyor List'!#REF!))=FALSE,0.3,IF(ISERROR(FIND("Roller",'Conveyor List'!#REF!))=FALSE,0.05,0.25))</f>
        <v>0.25</v>
      </c>
      <c r="L418" s="44">
        <v>1</v>
      </c>
      <c r="M418" s="44">
        <v>0.95</v>
      </c>
      <c r="N418" s="44">
        <v>0.85</v>
      </c>
      <c r="O418" s="44">
        <f>IF(ISERROR(FIND("M",'Conveyor List'!#REF!))=TRUE,0.95,1)</f>
        <v>0.95</v>
      </c>
      <c r="P418" s="44">
        <v>1</v>
      </c>
      <c r="Q418" s="39" t="e">
        <f t="shared" si="72"/>
        <v>#REF!</v>
      </c>
      <c r="R418" s="39" t="e">
        <f t="shared" si="73"/>
        <v>#REF!</v>
      </c>
      <c r="S418" s="39" t="e">
        <f t="shared" si="74"/>
        <v>#REF!</v>
      </c>
      <c r="T418" s="39" t="e">
        <f t="shared" si="75"/>
        <v>#REF!</v>
      </c>
      <c r="U418" s="39" t="e">
        <f t="shared" si="76"/>
        <v>#REF!</v>
      </c>
      <c r="V418" s="39">
        <f t="shared" si="77"/>
        <v>0</v>
      </c>
      <c r="W418" s="39" t="e">
        <f t="shared" si="78"/>
        <v>#REF!</v>
      </c>
      <c r="X418" s="39" t="e">
        <f t="shared" si="79"/>
        <v>#REF!</v>
      </c>
      <c r="Y418" s="39" t="e">
        <f t="shared" si="80"/>
        <v>#REF!</v>
      </c>
      <c r="Z418" s="50" t="e">
        <f t="shared" si="81"/>
        <v>#REF!</v>
      </c>
      <c r="AA418" s="32" t="e">
        <f t="shared" si="82"/>
        <v>#REF!</v>
      </c>
      <c r="AB418" s="45" t="e">
        <f t="shared" si="83"/>
        <v>#REF!</v>
      </c>
    </row>
    <row r="419" spans="1:28" ht="13.5" customHeight="1">
      <c r="A419" s="47" t="e">
        <f>'Conveyor List'!#REF!</f>
        <v>#REF!</v>
      </c>
      <c r="B41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9" s="41" t="e">
        <f>IF(AND('Conveyor List'!#REF!="",'Conveyor List'!#REF!=""),0,'Conveyor List'!#REF!+'Conveyor List'!#REF!/12)</f>
        <v>#REF!</v>
      </c>
      <c r="D419" s="41" t="e">
        <f>IF(AND('Conveyor List'!#REF!="",'Conveyor List'!#REF!=""),0,IF(ISERROR(FIND("Slave",'Conveyor List'!#REF!)) =FALSE,'Conveyor List'!#REF!+'Conveyor List'!#REF!/12,0))</f>
        <v>#REF!</v>
      </c>
      <c r="E419" s="42" t="e">
        <f>IF('Conveyor List'!#REF!="",0,'Conveyor List'!#REF!)</f>
        <v>#REF!</v>
      </c>
      <c r="F41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9" s="41">
        <f>IF(Rework!W420&gt;0,IF(Rework!W420&gt;1,2,1),0)</f>
        <v>0</v>
      </c>
      <c r="I419" s="43">
        <f>IF(Rework!X420="",IF(Rework!$E420=61.5,2400,1800),Rework!X420)</f>
        <v>1800</v>
      </c>
      <c r="J419" s="41">
        <v>30</v>
      </c>
      <c r="K419" s="44">
        <f>IF(ISERROR(FIND("Slider",'Conveyor List'!#REF!))=FALSE,0.3,IF(ISERROR(FIND("Roller",'Conveyor List'!#REF!))=FALSE,0.05,0.25))</f>
        <v>0.25</v>
      </c>
      <c r="L419" s="44">
        <v>1</v>
      </c>
      <c r="M419" s="44">
        <v>0.95</v>
      </c>
      <c r="N419" s="44">
        <v>0.85</v>
      </c>
      <c r="O419" s="44">
        <f>IF(ISERROR(FIND("M",'Conveyor List'!#REF!))=TRUE,0.95,1)</f>
        <v>0.95</v>
      </c>
      <c r="P419" s="44">
        <v>1</v>
      </c>
      <c r="Q419" s="39" t="e">
        <f t="shared" si="72"/>
        <v>#REF!</v>
      </c>
      <c r="R419" s="39" t="e">
        <f t="shared" si="73"/>
        <v>#REF!</v>
      </c>
      <c r="S419" s="39" t="e">
        <f t="shared" si="74"/>
        <v>#REF!</v>
      </c>
      <c r="T419" s="39" t="e">
        <f t="shared" si="75"/>
        <v>#REF!</v>
      </c>
      <c r="U419" s="39" t="e">
        <f t="shared" si="76"/>
        <v>#REF!</v>
      </c>
      <c r="V419" s="39">
        <f t="shared" si="77"/>
        <v>0</v>
      </c>
      <c r="W419" s="39" t="e">
        <f t="shared" si="78"/>
        <v>#REF!</v>
      </c>
      <c r="X419" s="39" t="e">
        <f t="shared" si="79"/>
        <v>#REF!</v>
      </c>
      <c r="Y419" s="39" t="e">
        <f t="shared" si="80"/>
        <v>#REF!</v>
      </c>
      <c r="Z419" s="50" t="e">
        <f t="shared" si="81"/>
        <v>#REF!</v>
      </c>
      <c r="AA419" s="32" t="e">
        <f t="shared" si="82"/>
        <v>#REF!</v>
      </c>
      <c r="AB419" s="45" t="e">
        <f t="shared" si="83"/>
        <v>#REF!</v>
      </c>
    </row>
    <row r="420" spans="1:28" ht="13.5" customHeight="1">
      <c r="A420" s="47" t="e">
        <f>'Conveyor List'!#REF!</f>
        <v>#REF!</v>
      </c>
      <c r="B42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0" s="41" t="e">
        <f>IF(AND('Conveyor List'!#REF!="",'Conveyor List'!#REF!=""),0,'Conveyor List'!#REF!+'Conveyor List'!#REF!/12)</f>
        <v>#REF!</v>
      </c>
      <c r="D420" s="41" t="e">
        <f>IF(AND('Conveyor List'!#REF!="",'Conveyor List'!#REF!=""),0,IF(ISERROR(FIND("Slave",'Conveyor List'!#REF!)) =FALSE,'Conveyor List'!#REF!+'Conveyor List'!#REF!/12,0))</f>
        <v>#REF!</v>
      </c>
      <c r="E420" s="42" t="e">
        <f>IF('Conveyor List'!#REF!="",0,'Conveyor List'!#REF!)</f>
        <v>#REF!</v>
      </c>
      <c r="F42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0" s="41">
        <f>IF(Rework!W421&gt;0,IF(Rework!W421&gt;1,2,1),0)</f>
        <v>0</v>
      </c>
      <c r="I420" s="43">
        <f>IF(Rework!X421="",IF(Rework!$E421=61.5,2400,1800),Rework!X421)</f>
        <v>1800</v>
      </c>
      <c r="J420" s="41">
        <v>30</v>
      </c>
      <c r="K420" s="44">
        <f>IF(ISERROR(FIND("Slider",'Conveyor List'!#REF!))=FALSE,0.3,IF(ISERROR(FIND("Roller",'Conveyor List'!#REF!))=FALSE,0.05,0.25))</f>
        <v>0.25</v>
      </c>
      <c r="L420" s="44">
        <v>1</v>
      </c>
      <c r="M420" s="44">
        <v>0.95</v>
      </c>
      <c r="N420" s="44">
        <v>0.85</v>
      </c>
      <c r="O420" s="44">
        <f>IF(ISERROR(FIND("M",'Conveyor List'!#REF!))=TRUE,0.95,1)</f>
        <v>0.95</v>
      </c>
      <c r="P420" s="44">
        <v>1</v>
      </c>
      <c r="Q420" s="39" t="e">
        <f t="shared" si="72"/>
        <v>#REF!</v>
      </c>
      <c r="R420" s="39" t="e">
        <f t="shared" si="73"/>
        <v>#REF!</v>
      </c>
      <c r="S420" s="39" t="e">
        <f t="shared" si="74"/>
        <v>#REF!</v>
      </c>
      <c r="T420" s="39" t="e">
        <f t="shared" si="75"/>
        <v>#REF!</v>
      </c>
      <c r="U420" s="39" t="e">
        <f t="shared" si="76"/>
        <v>#REF!</v>
      </c>
      <c r="V420" s="39">
        <f t="shared" si="77"/>
        <v>0</v>
      </c>
      <c r="W420" s="39" t="e">
        <f t="shared" si="78"/>
        <v>#REF!</v>
      </c>
      <c r="X420" s="39" t="e">
        <f t="shared" si="79"/>
        <v>#REF!</v>
      </c>
      <c r="Y420" s="39" t="e">
        <f t="shared" si="80"/>
        <v>#REF!</v>
      </c>
      <c r="Z420" s="50" t="e">
        <f t="shared" si="81"/>
        <v>#REF!</v>
      </c>
      <c r="AA420" s="32" t="e">
        <f t="shared" si="82"/>
        <v>#REF!</v>
      </c>
      <c r="AB420" s="45" t="e">
        <f t="shared" si="83"/>
        <v>#REF!</v>
      </c>
    </row>
    <row r="421" spans="1:28" ht="13.5" customHeight="1">
      <c r="A421" s="47" t="e">
        <f>'Conveyor List'!#REF!</f>
        <v>#REF!</v>
      </c>
      <c r="B42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1" s="41" t="e">
        <f>IF(AND('Conveyor List'!#REF!="",'Conveyor List'!#REF!=""),0,'Conveyor List'!#REF!+'Conveyor List'!#REF!/12)</f>
        <v>#REF!</v>
      </c>
      <c r="D421" s="41" t="e">
        <f>IF(AND('Conveyor List'!#REF!="",'Conveyor List'!#REF!=""),0,IF(ISERROR(FIND("Slave",'Conveyor List'!#REF!)) =FALSE,'Conveyor List'!#REF!+'Conveyor List'!#REF!/12,0))</f>
        <v>#REF!</v>
      </c>
      <c r="E421" s="42" t="e">
        <f>IF('Conveyor List'!#REF!="",0,'Conveyor List'!#REF!)</f>
        <v>#REF!</v>
      </c>
      <c r="F42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1" s="41">
        <f>IF(Rework!W422&gt;0,IF(Rework!W422&gt;1,2,1),0)</f>
        <v>0</v>
      </c>
      <c r="I421" s="43">
        <f>IF(Rework!X422="",IF(Rework!$E422=61.5,2400,1800),Rework!X422)</f>
        <v>1800</v>
      </c>
      <c r="J421" s="41">
        <v>30</v>
      </c>
      <c r="K421" s="44">
        <f>IF(ISERROR(FIND("Slider",'Conveyor List'!#REF!))=FALSE,0.3,IF(ISERROR(FIND("Roller",'Conveyor List'!#REF!))=FALSE,0.05,0.25))</f>
        <v>0.25</v>
      </c>
      <c r="L421" s="44">
        <v>1</v>
      </c>
      <c r="M421" s="44">
        <v>0.95</v>
      </c>
      <c r="N421" s="44">
        <v>0.85</v>
      </c>
      <c r="O421" s="44">
        <f>IF(ISERROR(FIND("M",'Conveyor List'!#REF!))=TRUE,0.95,1)</f>
        <v>0.95</v>
      </c>
      <c r="P421" s="44">
        <v>1</v>
      </c>
      <c r="Q421" s="39" t="e">
        <f t="shared" si="72"/>
        <v>#REF!</v>
      </c>
      <c r="R421" s="39" t="e">
        <f t="shared" si="73"/>
        <v>#REF!</v>
      </c>
      <c r="S421" s="39" t="e">
        <f t="shared" si="74"/>
        <v>#REF!</v>
      </c>
      <c r="T421" s="39" t="e">
        <f t="shared" si="75"/>
        <v>#REF!</v>
      </c>
      <c r="U421" s="39" t="e">
        <f t="shared" si="76"/>
        <v>#REF!</v>
      </c>
      <c r="V421" s="39">
        <f t="shared" si="77"/>
        <v>0</v>
      </c>
      <c r="W421" s="39" t="e">
        <f t="shared" si="78"/>
        <v>#REF!</v>
      </c>
      <c r="X421" s="39" t="e">
        <f t="shared" si="79"/>
        <v>#REF!</v>
      </c>
      <c r="Y421" s="39" t="e">
        <f t="shared" si="80"/>
        <v>#REF!</v>
      </c>
      <c r="Z421" s="50" t="e">
        <f t="shared" si="81"/>
        <v>#REF!</v>
      </c>
      <c r="AA421" s="32" t="e">
        <f t="shared" si="82"/>
        <v>#REF!</v>
      </c>
      <c r="AB421" s="45" t="e">
        <f t="shared" si="83"/>
        <v>#REF!</v>
      </c>
    </row>
    <row r="422" spans="1:28" ht="13.5" customHeight="1">
      <c r="A422" s="47" t="e">
        <f>'Conveyor List'!#REF!</f>
        <v>#REF!</v>
      </c>
      <c r="B42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2" s="41" t="e">
        <f>IF(AND('Conveyor List'!#REF!="",'Conveyor List'!#REF!=""),0,'Conveyor List'!#REF!+'Conveyor List'!#REF!/12)</f>
        <v>#REF!</v>
      </c>
      <c r="D422" s="41" t="e">
        <f>IF(AND('Conveyor List'!#REF!="",'Conveyor List'!#REF!=""),0,IF(ISERROR(FIND("Slave",'Conveyor List'!#REF!)) =FALSE,'Conveyor List'!#REF!+'Conveyor List'!#REF!/12,0))</f>
        <v>#REF!</v>
      </c>
      <c r="E422" s="42" t="e">
        <f>IF('Conveyor List'!#REF!="",0,'Conveyor List'!#REF!)</f>
        <v>#REF!</v>
      </c>
      <c r="F42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2" s="41">
        <f>IF(Rework!W423&gt;0,IF(Rework!W423&gt;1,2,1),0)</f>
        <v>0</v>
      </c>
      <c r="I422" s="43">
        <f>IF(Rework!X423="",IF(Rework!$E423=61.5,2400,1800),Rework!X423)</f>
        <v>1800</v>
      </c>
      <c r="J422" s="41">
        <v>30</v>
      </c>
      <c r="K422" s="44">
        <f>IF(ISERROR(FIND("Slider",'Conveyor List'!#REF!))=FALSE,0.3,IF(ISERROR(FIND("Roller",'Conveyor List'!#REF!))=FALSE,0.05,0.25))</f>
        <v>0.25</v>
      </c>
      <c r="L422" s="44">
        <v>1</v>
      </c>
      <c r="M422" s="44">
        <v>0.95</v>
      </c>
      <c r="N422" s="44">
        <v>0.85</v>
      </c>
      <c r="O422" s="44">
        <f>IF(ISERROR(FIND("M",'Conveyor List'!#REF!))=TRUE,0.95,1)</f>
        <v>0.95</v>
      </c>
      <c r="P422" s="44">
        <v>1</v>
      </c>
      <c r="Q422" s="39" t="e">
        <f t="shared" si="72"/>
        <v>#REF!</v>
      </c>
      <c r="R422" s="39" t="e">
        <f t="shared" si="73"/>
        <v>#REF!</v>
      </c>
      <c r="S422" s="39" t="e">
        <f t="shared" si="74"/>
        <v>#REF!</v>
      </c>
      <c r="T422" s="39" t="e">
        <f t="shared" si="75"/>
        <v>#REF!</v>
      </c>
      <c r="U422" s="39" t="e">
        <f t="shared" si="76"/>
        <v>#REF!</v>
      </c>
      <c r="V422" s="39">
        <f t="shared" si="77"/>
        <v>0</v>
      </c>
      <c r="W422" s="39" t="e">
        <f t="shared" si="78"/>
        <v>#REF!</v>
      </c>
      <c r="X422" s="39" t="e">
        <f t="shared" si="79"/>
        <v>#REF!</v>
      </c>
      <c r="Y422" s="39" t="e">
        <f t="shared" si="80"/>
        <v>#REF!</v>
      </c>
      <c r="Z422" s="50" t="e">
        <f t="shared" si="81"/>
        <v>#REF!</v>
      </c>
      <c r="AA422" s="32" t="e">
        <f t="shared" si="82"/>
        <v>#REF!</v>
      </c>
      <c r="AB422" s="45" t="e">
        <f t="shared" si="83"/>
        <v>#REF!</v>
      </c>
    </row>
    <row r="423" spans="1:28" ht="13.5" customHeight="1">
      <c r="A423" s="47" t="e">
        <f>'Conveyor List'!#REF!</f>
        <v>#REF!</v>
      </c>
      <c r="B42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3" s="41" t="e">
        <f>IF(AND('Conveyor List'!#REF!="",'Conveyor List'!#REF!=""),0,'Conveyor List'!#REF!+'Conveyor List'!#REF!/12)</f>
        <v>#REF!</v>
      </c>
      <c r="D423" s="41" t="e">
        <f>IF(AND('Conveyor List'!#REF!="",'Conveyor List'!#REF!=""),0,IF(ISERROR(FIND("Slave",'Conveyor List'!#REF!)) =FALSE,'Conveyor List'!#REF!+'Conveyor List'!#REF!/12,0))</f>
        <v>#REF!</v>
      </c>
      <c r="E423" s="42" t="e">
        <f>IF('Conveyor List'!#REF!="",0,'Conveyor List'!#REF!)</f>
        <v>#REF!</v>
      </c>
      <c r="F42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3" s="41">
        <f>IF(Rework!W424&gt;0,IF(Rework!W424&gt;1,2,1),0)</f>
        <v>0</v>
      </c>
      <c r="I423" s="43">
        <f>IF(Rework!X424="",IF(Rework!$E424=61.5,2400,1800),Rework!X424)</f>
        <v>1800</v>
      </c>
      <c r="J423" s="41">
        <v>30</v>
      </c>
      <c r="K423" s="44">
        <f>IF(ISERROR(FIND("Slider",'Conveyor List'!#REF!))=FALSE,0.3,IF(ISERROR(FIND("Roller",'Conveyor List'!#REF!))=FALSE,0.05,0.25))</f>
        <v>0.25</v>
      </c>
      <c r="L423" s="44">
        <v>1</v>
      </c>
      <c r="M423" s="44">
        <v>0.95</v>
      </c>
      <c r="N423" s="44">
        <v>0.85</v>
      </c>
      <c r="O423" s="44">
        <f>IF(ISERROR(FIND("M",'Conveyor List'!#REF!))=TRUE,0.95,1)</f>
        <v>0.95</v>
      </c>
      <c r="P423" s="44">
        <v>1</v>
      </c>
      <c r="Q423" s="39" t="e">
        <f t="shared" si="72"/>
        <v>#REF!</v>
      </c>
      <c r="R423" s="39" t="e">
        <f t="shared" si="73"/>
        <v>#REF!</v>
      </c>
      <c r="S423" s="39" t="e">
        <f t="shared" si="74"/>
        <v>#REF!</v>
      </c>
      <c r="T423" s="39" t="e">
        <f t="shared" si="75"/>
        <v>#REF!</v>
      </c>
      <c r="U423" s="39" t="e">
        <f t="shared" si="76"/>
        <v>#REF!</v>
      </c>
      <c r="V423" s="39">
        <f t="shared" si="77"/>
        <v>0</v>
      </c>
      <c r="W423" s="39" t="e">
        <f t="shared" si="78"/>
        <v>#REF!</v>
      </c>
      <c r="X423" s="39" t="e">
        <f t="shared" si="79"/>
        <v>#REF!</v>
      </c>
      <c r="Y423" s="39" t="e">
        <f t="shared" si="80"/>
        <v>#REF!</v>
      </c>
      <c r="Z423" s="50" t="e">
        <f t="shared" si="81"/>
        <v>#REF!</v>
      </c>
      <c r="AA423" s="32" t="e">
        <f t="shared" si="82"/>
        <v>#REF!</v>
      </c>
      <c r="AB423" s="45" t="e">
        <f t="shared" si="83"/>
        <v>#REF!</v>
      </c>
    </row>
    <row r="424" spans="1:28" ht="13.5" customHeight="1">
      <c r="A424" s="47" t="e">
        <f>'Conveyor List'!#REF!</f>
        <v>#REF!</v>
      </c>
      <c r="B42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4" s="41" t="e">
        <f>IF(AND('Conveyor List'!#REF!="",'Conveyor List'!#REF!=""),0,'Conveyor List'!#REF!+'Conveyor List'!#REF!/12)</f>
        <v>#REF!</v>
      </c>
      <c r="D424" s="41" t="e">
        <f>IF(AND('Conveyor List'!#REF!="",'Conveyor List'!#REF!=""),0,IF(ISERROR(FIND("Slave",'Conveyor List'!#REF!)) =FALSE,'Conveyor List'!#REF!+'Conveyor List'!#REF!/12,0))</f>
        <v>#REF!</v>
      </c>
      <c r="E424" s="42" t="e">
        <f>IF('Conveyor List'!#REF!="",0,'Conveyor List'!#REF!)</f>
        <v>#REF!</v>
      </c>
      <c r="F42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4" s="41">
        <f>IF(Rework!W425&gt;0,IF(Rework!W425&gt;1,2,1),0)</f>
        <v>0</v>
      </c>
      <c r="I424" s="43">
        <f>IF(Rework!X425="",IF(Rework!$E425=61.5,2400,1800),Rework!X425)</f>
        <v>1800</v>
      </c>
      <c r="J424" s="41">
        <v>30</v>
      </c>
      <c r="K424" s="44">
        <f>IF(ISERROR(FIND("Slider",'Conveyor List'!#REF!))=FALSE,0.3,IF(ISERROR(FIND("Roller",'Conveyor List'!#REF!))=FALSE,0.05,0.25))</f>
        <v>0.25</v>
      </c>
      <c r="L424" s="44">
        <v>1</v>
      </c>
      <c r="M424" s="44">
        <v>0.95</v>
      </c>
      <c r="N424" s="44">
        <v>0.85</v>
      </c>
      <c r="O424" s="44">
        <f>IF(ISERROR(FIND("M",'Conveyor List'!#REF!))=TRUE,0.95,1)</f>
        <v>0.95</v>
      </c>
      <c r="P424" s="44">
        <v>1</v>
      </c>
      <c r="Q424" s="39" t="e">
        <f t="shared" si="72"/>
        <v>#REF!</v>
      </c>
      <c r="R424" s="39" t="e">
        <f t="shared" si="73"/>
        <v>#REF!</v>
      </c>
      <c r="S424" s="39" t="e">
        <f t="shared" si="74"/>
        <v>#REF!</v>
      </c>
      <c r="T424" s="39" t="e">
        <f t="shared" si="75"/>
        <v>#REF!</v>
      </c>
      <c r="U424" s="39" t="e">
        <f t="shared" si="76"/>
        <v>#REF!</v>
      </c>
      <c r="V424" s="39">
        <f t="shared" si="77"/>
        <v>0</v>
      </c>
      <c r="W424" s="39" t="e">
        <f t="shared" si="78"/>
        <v>#REF!</v>
      </c>
      <c r="X424" s="39" t="e">
        <f t="shared" si="79"/>
        <v>#REF!</v>
      </c>
      <c r="Y424" s="39" t="e">
        <f t="shared" si="80"/>
        <v>#REF!</v>
      </c>
      <c r="Z424" s="50" t="e">
        <f t="shared" si="81"/>
        <v>#REF!</v>
      </c>
      <c r="AA424" s="32" t="e">
        <f t="shared" si="82"/>
        <v>#REF!</v>
      </c>
      <c r="AB424" s="45" t="e">
        <f t="shared" si="83"/>
        <v>#REF!</v>
      </c>
    </row>
    <row r="425" spans="1:28" ht="13.5" customHeight="1">
      <c r="A425" s="47" t="e">
        <f>'Conveyor List'!#REF!</f>
        <v>#REF!</v>
      </c>
      <c r="B42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5" s="41" t="e">
        <f>IF(AND('Conveyor List'!#REF!="",'Conveyor List'!#REF!=""),0,'Conveyor List'!#REF!+'Conveyor List'!#REF!/12)</f>
        <v>#REF!</v>
      </c>
      <c r="D425" s="41" t="e">
        <f>IF(AND('Conveyor List'!#REF!="",'Conveyor List'!#REF!=""),0,IF(ISERROR(FIND("Slave",'Conveyor List'!#REF!)) =FALSE,'Conveyor List'!#REF!+'Conveyor List'!#REF!/12,0))</f>
        <v>#REF!</v>
      </c>
      <c r="E425" s="42" t="e">
        <f>IF('Conveyor List'!#REF!="",0,'Conveyor List'!#REF!)</f>
        <v>#REF!</v>
      </c>
      <c r="F42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5" s="41">
        <f>IF(Rework!W426&gt;0,IF(Rework!W426&gt;1,2,1),0)</f>
        <v>0</v>
      </c>
      <c r="I425" s="43">
        <f>IF(Rework!X426="",IF(Rework!$E426=61.5,2400,1800),Rework!X426)</f>
        <v>1800</v>
      </c>
      <c r="J425" s="41">
        <v>30</v>
      </c>
      <c r="K425" s="44">
        <f>IF(ISERROR(FIND("Slider",'Conveyor List'!#REF!))=FALSE,0.3,IF(ISERROR(FIND("Roller",'Conveyor List'!#REF!))=FALSE,0.05,0.25))</f>
        <v>0.25</v>
      </c>
      <c r="L425" s="44">
        <v>1</v>
      </c>
      <c r="M425" s="44">
        <v>0.95</v>
      </c>
      <c r="N425" s="44">
        <v>0.85</v>
      </c>
      <c r="O425" s="44">
        <f>IF(ISERROR(FIND("M",'Conveyor List'!#REF!))=TRUE,0.95,1)</f>
        <v>0.95</v>
      </c>
      <c r="P425" s="44">
        <v>1</v>
      </c>
      <c r="Q425" s="39" t="e">
        <f t="shared" si="72"/>
        <v>#REF!</v>
      </c>
      <c r="R425" s="39" t="e">
        <f t="shared" si="73"/>
        <v>#REF!</v>
      </c>
      <c r="S425" s="39" t="e">
        <f t="shared" si="74"/>
        <v>#REF!</v>
      </c>
      <c r="T425" s="39" t="e">
        <f t="shared" si="75"/>
        <v>#REF!</v>
      </c>
      <c r="U425" s="39" t="e">
        <f t="shared" si="76"/>
        <v>#REF!</v>
      </c>
      <c r="V425" s="39">
        <f t="shared" si="77"/>
        <v>0</v>
      </c>
      <c r="W425" s="39" t="e">
        <f t="shared" si="78"/>
        <v>#REF!</v>
      </c>
      <c r="X425" s="39" t="e">
        <f t="shared" si="79"/>
        <v>#REF!</v>
      </c>
      <c r="Y425" s="39" t="e">
        <f t="shared" si="80"/>
        <v>#REF!</v>
      </c>
      <c r="Z425" s="50" t="e">
        <f t="shared" si="81"/>
        <v>#REF!</v>
      </c>
      <c r="AA425" s="32" t="e">
        <f t="shared" si="82"/>
        <v>#REF!</v>
      </c>
      <c r="AB425" s="45" t="e">
        <f t="shared" si="83"/>
        <v>#REF!</v>
      </c>
    </row>
    <row r="426" spans="1:28" ht="13.5" customHeight="1">
      <c r="A426" s="47" t="e">
        <f>'Conveyor List'!#REF!</f>
        <v>#REF!</v>
      </c>
      <c r="B42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6" s="41" t="e">
        <f>IF(AND('Conveyor List'!#REF!="",'Conveyor List'!#REF!=""),0,'Conveyor List'!#REF!+'Conveyor List'!#REF!/12)</f>
        <v>#REF!</v>
      </c>
      <c r="D426" s="41" t="e">
        <f>IF(AND('Conveyor List'!#REF!="",'Conveyor List'!#REF!=""),0,IF(ISERROR(FIND("Slave",'Conveyor List'!#REF!)) =FALSE,'Conveyor List'!#REF!+'Conveyor List'!#REF!/12,0))</f>
        <v>#REF!</v>
      </c>
      <c r="E426" s="42" t="e">
        <f>IF('Conveyor List'!#REF!="",0,'Conveyor List'!#REF!)</f>
        <v>#REF!</v>
      </c>
      <c r="F42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6" s="41">
        <f>IF(Rework!W427&gt;0,IF(Rework!W427&gt;1,2,1),0)</f>
        <v>0</v>
      </c>
      <c r="I426" s="43">
        <f>IF(Rework!X427="",IF(Rework!$E427=61.5,2400,1800),Rework!X427)</f>
        <v>1800</v>
      </c>
      <c r="J426" s="41">
        <v>30</v>
      </c>
      <c r="K426" s="44">
        <f>IF(ISERROR(FIND("Slider",'Conveyor List'!#REF!))=FALSE,0.3,IF(ISERROR(FIND("Roller",'Conveyor List'!#REF!))=FALSE,0.05,0.25))</f>
        <v>0.25</v>
      </c>
      <c r="L426" s="44">
        <v>1</v>
      </c>
      <c r="M426" s="44">
        <v>0.95</v>
      </c>
      <c r="N426" s="44">
        <v>0.85</v>
      </c>
      <c r="O426" s="44">
        <f>IF(ISERROR(FIND("M",'Conveyor List'!#REF!))=TRUE,0.95,1)</f>
        <v>0.95</v>
      </c>
      <c r="P426" s="44">
        <v>1</v>
      </c>
      <c r="Q426" s="39" t="e">
        <f t="shared" si="72"/>
        <v>#REF!</v>
      </c>
      <c r="R426" s="39" t="e">
        <f t="shared" si="73"/>
        <v>#REF!</v>
      </c>
      <c r="S426" s="39" t="e">
        <f t="shared" si="74"/>
        <v>#REF!</v>
      </c>
      <c r="T426" s="39" t="e">
        <f t="shared" si="75"/>
        <v>#REF!</v>
      </c>
      <c r="U426" s="39" t="e">
        <f t="shared" si="76"/>
        <v>#REF!</v>
      </c>
      <c r="V426" s="39">
        <f t="shared" si="77"/>
        <v>0</v>
      </c>
      <c r="W426" s="39" t="e">
        <f t="shared" si="78"/>
        <v>#REF!</v>
      </c>
      <c r="X426" s="39" t="e">
        <f t="shared" si="79"/>
        <v>#REF!</v>
      </c>
      <c r="Y426" s="39" t="e">
        <f t="shared" si="80"/>
        <v>#REF!</v>
      </c>
      <c r="Z426" s="50" t="e">
        <f t="shared" si="81"/>
        <v>#REF!</v>
      </c>
      <c r="AA426" s="32" t="e">
        <f t="shared" si="82"/>
        <v>#REF!</v>
      </c>
      <c r="AB426" s="45" t="e">
        <f t="shared" si="83"/>
        <v>#REF!</v>
      </c>
    </row>
    <row r="427" spans="1:28" ht="13.5" customHeight="1">
      <c r="A427" s="47" t="e">
        <f>'Conveyor List'!#REF!</f>
        <v>#REF!</v>
      </c>
      <c r="B42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7" s="41" t="e">
        <f>IF(AND('Conveyor List'!#REF!="",'Conveyor List'!#REF!=""),0,'Conveyor List'!#REF!+'Conveyor List'!#REF!/12)</f>
        <v>#REF!</v>
      </c>
      <c r="D427" s="41" t="e">
        <f>IF(AND('Conveyor List'!#REF!="",'Conveyor List'!#REF!=""),0,IF(ISERROR(FIND("Slave",'Conveyor List'!#REF!)) =FALSE,'Conveyor List'!#REF!+'Conveyor List'!#REF!/12,0))</f>
        <v>#REF!</v>
      </c>
      <c r="E427" s="42" t="e">
        <f>IF('Conveyor List'!#REF!="",0,'Conveyor List'!#REF!)</f>
        <v>#REF!</v>
      </c>
      <c r="F42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7" s="41">
        <f>IF(Rework!W428&gt;0,IF(Rework!W428&gt;1,2,1),0)</f>
        <v>0</v>
      </c>
      <c r="I427" s="43">
        <f>IF(Rework!X428="",IF(Rework!$E428=61.5,2400,1800),Rework!X428)</f>
        <v>1800</v>
      </c>
      <c r="J427" s="41">
        <v>30</v>
      </c>
      <c r="K427" s="44">
        <f>IF(ISERROR(FIND("Slider",'Conveyor List'!#REF!))=FALSE,0.3,IF(ISERROR(FIND("Roller",'Conveyor List'!#REF!))=FALSE,0.05,0.25))</f>
        <v>0.25</v>
      </c>
      <c r="L427" s="44">
        <v>1</v>
      </c>
      <c r="M427" s="44">
        <v>0.95</v>
      </c>
      <c r="N427" s="44">
        <v>0.85</v>
      </c>
      <c r="O427" s="44">
        <f>IF(ISERROR(FIND("M",'Conveyor List'!#REF!))=TRUE,0.95,1)</f>
        <v>0.95</v>
      </c>
      <c r="P427" s="44">
        <v>1</v>
      </c>
      <c r="Q427" s="39" t="e">
        <f t="shared" si="72"/>
        <v>#REF!</v>
      </c>
      <c r="R427" s="39" t="e">
        <f t="shared" si="73"/>
        <v>#REF!</v>
      </c>
      <c r="S427" s="39" t="e">
        <f t="shared" si="74"/>
        <v>#REF!</v>
      </c>
      <c r="T427" s="39" t="e">
        <f t="shared" si="75"/>
        <v>#REF!</v>
      </c>
      <c r="U427" s="39" t="e">
        <f t="shared" si="76"/>
        <v>#REF!</v>
      </c>
      <c r="V427" s="39">
        <f t="shared" si="77"/>
        <v>0</v>
      </c>
      <c r="W427" s="39" t="e">
        <f t="shared" si="78"/>
        <v>#REF!</v>
      </c>
      <c r="X427" s="39" t="e">
        <f t="shared" si="79"/>
        <v>#REF!</v>
      </c>
      <c r="Y427" s="39" t="e">
        <f t="shared" si="80"/>
        <v>#REF!</v>
      </c>
      <c r="Z427" s="50" t="e">
        <f t="shared" si="81"/>
        <v>#REF!</v>
      </c>
      <c r="AA427" s="32" t="e">
        <f t="shared" si="82"/>
        <v>#REF!</v>
      </c>
      <c r="AB427" s="45" t="e">
        <f t="shared" si="83"/>
        <v>#REF!</v>
      </c>
    </row>
    <row r="428" spans="1:28" ht="13.5" customHeight="1">
      <c r="A428" s="47" t="e">
        <f>'Conveyor List'!#REF!</f>
        <v>#REF!</v>
      </c>
      <c r="B42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8" s="41" t="e">
        <f>IF(AND('Conveyor List'!#REF!="",'Conveyor List'!#REF!=""),0,'Conveyor List'!#REF!+'Conveyor List'!#REF!/12)</f>
        <v>#REF!</v>
      </c>
      <c r="D428" s="41" t="e">
        <f>IF(AND('Conveyor List'!#REF!="",'Conveyor List'!#REF!=""),0,IF(ISERROR(FIND("Slave",'Conveyor List'!#REF!)) =FALSE,'Conveyor List'!#REF!+'Conveyor List'!#REF!/12,0))</f>
        <v>#REF!</v>
      </c>
      <c r="E428" s="42" t="e">
        <f>IF('Conveyor List'!#REF!="",0,'Conveyor List'!#REF!)</f>
        <v>#REF!</v>
      </c>
      <c r="F42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8" s="41">
        <f>IF(Rework!W429&gt;0,IF(Rework!W429&gt;1,2,1),0)</f>
        <v>0</v>
      </c>
      <c r="I428" s="43">
        <f>IF(Rework!X429="",IF(Rework!$E429=61.5,2400,1800),Rework!X429)</f>
        <v>1800</v>
      </c>
      <c r="J428" s="41">
        <v>30</v>
      </c>
      <c r="K428" s="44">
        <f>IF(ISERROR(FIND("Slider",'Conveyor List'!#REF!))=FALSE,0.3,IF(ISERROR(FIND("Roller",'Conveyor List'!#REF!))=FALSE,0.05,0.25))</f>
        <v>0.25</v>
      </c>
      <c r="L428" s="44">
        <v>1</v>
      </c>
      <c r="M428" s="44">
        <v>0.95</v>
      </c>
      <c r="N428" s="44">
        <v>0.85</v>
      </c>
      <c r="O428" s="44">
        <f>IF(ISERROR(FIND("M",'Conveyor List'!#REF!))=TRUE,0.95,1)</f>
        <v>0.95</v>
      </c>
      <c r="P428" s="44">
        <v>1</v>
      </c>
      <c r="Q428" s="39" t="e">
        <f t="shared" si="72"/>
        <v>#REF!</v>
      </c>
      <c r="R428" s="39" t="e">
        <f t="shared" si="73"/>
        <v>#REF!</v>
      </c>
      <c r="S428" s="39" t="e">
        <f t="shared" si="74"/>
        <v>#REF!</v>
      </c>
      <c r="T428" s="39" t="e">
        <f t="shared" si="75"/>
        <v>#REF!</v>
      </c>
      <c r="U428" s="39" t="e">
        <f t="shared" si="76"/>
        <v>#REF!</v>
      </c>
      <c r="V428" s="39">
        <f t="shared" si="77"/>
        <v>0</v>
      </c>
      <c r="W428" s="39" t="e">
        <f t="shared" si="78"/>
        <v>#REF!</v>
      </c>
      <c r="X428" s="39" t="e">
        <f t="shared" si="79"/>
        <v>#REF!</v>
      </c>
      <c r="Y428" s="39" t="e">
        <f t="shared" si="80"/>
        <v>#REF!</v>
      </c>
      <c r="Z428" s="50" t="e">
        <f t="shared" si="81"/>
        <v>#REF!</v>
      </c>
      <c r="AA428" s="32" t="e">
        <f t="shared" si="82"/>
        <v>#REF!</v>
      </c>
      <c r="AB428" s="45" t="e">
        <f t="shared" si="83"/>
        <v>#REF!</v>
      </c>
    </row>
    <row r="429" spans="1:28" ht="13.5" customHeight="1">
      <c r="A429" s="47" t="e">
        <f>'Conveyor List'!#REF!</f>
        <v>#REF!</v>
      </c>
      <c r="B42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9" s="41" t="e">
        <f>IF(AND('Conveyor List'!#REF!="",'Conveyor List'!#REF!=""),0,'Conveyor List'!#REF!+'Conveyor List'!#REF!/12)</f>
        <v>#REF!</v>
      </c>
      <c r="D429" s="41" t="e">
        <f>IF(AND('Conveyor List'!#REF!="",'Conveyor List'!#REF!=""),0,IF(ISERROR(FIND("Slave",'Conveyor List'!#REF!)) =FALSE,'Conveyor List'!#REF!+'Conveyor List'!#REF!/12,0))</f>
        <v>#REF!</v>
      </c>
      <c r="E429" s="42" t="e">
        <f>IF('Conveyor List'!#REF!="",0,'Conveyor List'!#REF!)</f>
        <v>#REF!</v>
      </c>
      <c r="F42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9" s="41">
        <f>IF(Rework!W430&gt;0,IF(Rework!W430&gt;1,2,1),0)</f>
        <v>0</v>
      </c>
      <c r="I429" s="43">
        <f>IF(Rework!X430="",IF(Rework!$E430=61.5,2400,1800),Rework!X430)</f>
        <v>1800</v>
      </c>
      <c r="J429" s="41">
        <v>30</v>
      </c>
      <c r="K429" s="44">
        <f>IF(ISERROR(FIND("Slider",'Conveyor List'!#REF!))=FALSE,0.3,IF(ISERROR(FIND("Roller",'Conveyor List'!#REF!))=FALSE,0.05,0.25))</f>
        <v>0.25</v>
      </c>
      <c r="L429" s="44">
        <v>1</v>
      </c>
      <c r="M429" s="44">
        <v>0.95</v>
      </c>
      <c r="N429" s="44">
        <v>0.85</v>
      </c>
      <c r="O429" s="44">
        <f>IF(ISERROR(FIND("M",'Conveyor List'!#REF!))=TRUE,0.95,1)</f>
        <v>0.95</v>
      </c>
      <c r="P429" s="44">
        <v>1</v>
      </c>
      <c r="Q429" s="39" t="e">
        <f t="shared" si="72"/>
        <v>#REF!</v>
      </c>
      <c r="R429" s="39" t="e">
        <f t="shared" si="73"/>
        <v>#REF!</v>
      </c>
      <c r="S429" s="39" t="e">
        <f t="shared" si="74"/>
        <v>#REF!</v>
      </c>
      <c r="T429" s="39" t="e">
        <f t="shared" si="75"/>
        <v>#REF!</v>
      </c>
      <c r="U429" s="39" t="e">
        <f t="shared" si="76"/>
        <v>#REF!</v>
      </c>
      <c r="V429" s="39">
        <f t="shared" si="77"/>
        <v>0</v>
      </c>
      <c r="W429" s="39" t="e">
        <f t="shared" si="78"/>
        <v>#REF!</v>
      </c>
      <c r="X429" s="39" t="e">
        <f t="shared" si="79"/>
        <v>#REF!</v>
      </c>
      <c r="Y429" s="39" t="e">
        <f t="shared" si="80"/>
        <v>#REF!</v>
      </c>
      <c r="Z429" s="50" t="e">
        <f t="shared" si="81"/>
        <v>#REF!</v>
      </c>
      <c r="AA429" s="32" t="e">
        <f t="shared" si="82"/>
        <v>#REF!</v>
      </c>
      <c r="AB429" s="45" t="e">
        <f t="shared" si="83"/>
        <v>#REF!</v>
      </c>
    </row>
    <row r="430" spans="1:28" ht="13.5" customHeight="1">
      <c r="A430" s="47" t="e">
        <f>'Conveyor List'!#REF!</f>
        <v>#REF!</v>
      </c>
      <c r="B43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0" s="41" t="e">
        <f>IF(AND('Conveyor List'!#REF!="",'Conveyor List'!#REF!=""),0,'Conveyor List'!#REF!+'Conveyor List'!#REF!/12)</f>
        <v>#REF!</v>
      </c>
      <c r="D430" s="41" t="e">
        <f>IF(AND('Conveyor List'!#REF!="",'Conveyor List'!#REF!=""),0,IF(ISERROR(FIND("Slave",'Conveyor List'!#REF!)) =FALSE,'Conveyor List'!#REF!+'Conveyor List'!#REF!/12,0))</f>
        <v>#REF!</v>
      </c>
      <c r="E430" s="42" t="e">
        <f>IF('Conveyor List'!#REF!="",0,'Conveyor List'!#REF!)</f>
        <v>#REF!</v>
      </c>
      <c r="F43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0" s="41">
        <f>IF(Rework!W431&gt;0,IF(Rework!W431&gt;1,2,1),0)</f>
        <v>0</v>
      </c>
      <c r="I430" s="43">
        <f>IF(Rework!X431="",IF(Rework!$E431=61.5,2400,1800),Rework!X431)</f>
        <v>1800</v>
      </c>
      <c r="J430" s="41">
        <v>30</v>
      </c>
      <c r="K430" s="44">
        <f>IF(ISERROR(FIND("Slider",'Conveyor List'!#REF!))=FALSE,0.3,IF(ISERROR(FIND("Roller",'Conveyor List'!#REF!))=FALSE,0.05,0.25))</f>
        <v>0.25</v>
      </c>
      <c r="L430" s="44">
        <v>1</v>
      </c>
      <c r="M430" s="44">
        <v>0.95</v>
      </c>
      <c r="N430" s="44">
        <v>0.85</v>
      </c>
      <c r="O430" s="44">
        <f>IF(ISERROR(FIND("M",'Conveyor List'!#REF!))=TRUE,0.95,1)</f>
        <v>0.95</v>
      </c>
      <c r="P430" s="44">
        <v>1</v>
      </c>
      <c r="Q430" s="39" t="e">
        <f t="shared" si="72"/>
        <v>#REF!</v>
      </c>
      <c r="R430" s="39" t="e">
        <f t="shared" si="73"/>
        <v>#REF!</v>
      </c>
      <c r="S430" s="39" t="e">
        <f t="shared" si="74"/>
        <v>#REF!</v>
      </c>
      <c r="T430" s="39" t="e">
        <f t="shared" si="75"/>
        <v>#REF!</v>
      </c>
      <c r="U430" s="39" t="e">
        <f t="shared" si="76"/>
        <v>#REF!</v>
      </c>
      <c r="V430" s="39">
        <f t="shared" si="77"/>
        <v>0</v>
      </c>
      <c r="W430" s="39" t="e">
        <f t="shared" si="78"/>
        <v>#REF!</v>
      </c>
      <c r="X430" s="39" t="e">
        <f t="shared" si="79"/>
        <v>#REF!</v>
      </c>
      <c r="Y430" s="39" t="e">
        <f t="shared" si="80"/>
        <v>#REF!</v>
      </c>
      <c r="Z430" s="50" t="e">
        <f t="shared" si="81"/>
        <v>#REF!</v>
      </c>
      <c r="AA430" s="32" t="e">
        <f t="shared" si="82"/>
        <v>#REF!</v>
      </c>
      <c r="AB430" s="45" t="e">
        <f t="shared" si="83"/>
        <v>#REF!</v>
      </c>
    </row>
    <row r="431" spans="1:28" ht="13.5" customHeight="1">
      <c r="A431" s="47" t="e">
        <f>'Conveyor List'!#REF!</f>
        <v>#REF!</v>
      </c>
      <c r="B43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1" s="41" t="e">
        <f>IF(AND('Conveyor List'!#REF!="",'Conveyor List'!#REF!=""),0,'Conveyor List'!#REF!+'Conveyor List'!#REF!/12)</f>
        <v>#REF!</v>
      </c>
      <c r="D431" s="41" t="e">
        <f>IF(AND('Conveyor List'!#REF!="",'Conveyor List'!#REF!=""),0,IF(ISERROR(FIND("Slave",'Conveyor List'!#REF!)) =FALSE,'Conveyor List'!#REF!+'Conveyor List'!#REF!/12,0))</f>
        <v>#REF!</v>
      </c>
      <c r="E431" s="42" t="e">
        <f>IF('Conveyor List'!#REF!="",0,'Conveyor List'!#REF!)</f>
        <v>#REF!</v>
      </c>
      <c r="F43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1" s="41">
        <f>IF(Rework!W432&gt;0,IF(Rework!W432&gt;1,2,1),0)</f>
        <v>0</v>
      </c>
      <c r="I431" s="43">
        <f>IF(Rework!X432="",IF(Rework!$E432=61.5,2400,1800),Rework!X432)</f>
        <v>1800</v>
      </c>
      <c r="J431" s="41">
        <v>30</v>
      </c>
      <c r="K431" s="44">
        <f>IF(ISERROR(FIND("Slider",'Conveyor List'!#REF!))=FALSE,0.3,IF(ISERROR(FIND("Roller",'Conveyor List'!#REF!))=FALSE,0.05,0.25))</f>
        <v>0.25</v>
      </c>
      <c r="L431" s="44">
        <v>1</v>
      </c>
      <c r="M431" s="44">
        <v>0.95</v>
      </c>
      <c r="N431" s="44">
        <v>0.85</v>
      </c>
      <c r="O431" s="44">
        <f>IF(ISERROR(FIND("M",'Conveyor List'!#REF!))=TRUE,0.95,1)</f>
        <v>0.95</v>
      </c>
      <c r="P431" s="44">
        <v>1</v>
      </c>
      <c r="Q431" s="39" t="e">
        <f t="shared" si="72"/>
        <v>#REF!</v>
      </c>
      <c r="R431" s="39" t="e">
        <f t="shared" si="73"/>
        <v>#REF!</v>
      </c>
      <c r="S431" s="39" t="e">
        <f t="shared" si="74"/>
        <v>#REF!</v>
      </c>
      <c r="T431" s="39" t="e">
        <f t="shared" si="75"/>
        <v>#REF!</v>
      </c>
      <c r="U431" s="39" t="e">
        <f t="shared" si="76"/>
        <v>#REF!</v>
      </c>
      <c r="V431" s="39">
        <f t="shared" si="77"/>
        <v>0</v>
      </c>
      <c r="W431" s="39" t="e">
        <f t="shared" si="78"/>
        <v>#REF!</v>
      </c>
      <c r="X431" s="39" t="e">
        <f t="shared" si="79"/>
        <v>#REF!</v>
      </c>
      <c r="Y431" s="39" t="e">
        <f t="shared" si="80"/>
        <v>#REF!</v>
      </c>
      <c r="Z431" s="50" t="e">
        <f t="shared" si="81"/>
        <v>#REF!</v>
      </c>
      <c r="AA431" s="32" t="e">
        <f t="shared" si="82"/>
        <v>#REF!</v>
      </c>
      <c r="AB431" s="45" t="e">
        <f t="shared" si="83"/>
        <v>#REF!</v>
      </c>
    </row>
    <row r="432" spans="1:28" ht="13.5" customHeight="1">
      <c r="A432" s="47" t="e">
        <f>'Conveyor List'!#REF!</f>
        <v>#REF!</v>
      </c>
      <c r="B43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2" s="41" t="e">
        <f>IF(AND('Conveyor List'!#REF!="",'Conveyor List'!#REF!=""),0,'Conveyor List'!#REF!+'Conveyor List'!#REF!/12)</f>
        <v>#REF!</v>
      </c>
      <c r="D432" s="41" t="e">
        <f>IF(AND('Conveyor List'!#REF!="",'Conveyor List'!#REF!=""),0,IF(ISERROR(FIND("Slave",'Conveyor List'!#REF!)) =FALSE,'Conveyor List'!#REF!+'Conveyor List'!#REF!/12,0))</f>
        <v>#REF!</v>
      </c>
      <c r="E432" s="42" t="e">
        <f>IF('Conveyor List'!#REF!="",0,'Conveyor List'!#REF!)</f>
        <v>#REF!</v>
      </c>
      <c r="F43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2" s="41">
        <f>IF(Rework!W433&gt;0,IF(Rework!W433&gt;1,2,1),0)</f>
        <v>0</v>
      </c>
      <c r="I432" s="43">
        <f>IF(Rework!X433="",IF(Rework!$E433=61.5,2400,1800),Rework!X433)</f>
        <v>1800</v>
      </c>
      <c r="J432" s="41">
        <v>30</v>
      </c>
      <c r="K432" s="44">
        <f>IF(ISERROR(FIND("Slider",'Conveyor List'!#REF!))=FALSE,0.3,IF(ISERROR(FIND("Roller",'Conveyor List'!#REF!))=FALSE,0.05,0.25))</f>
        <v>0.25</v>
      </c>
      <c r="L432" s="44">
        <v>1</v>
      </c>
      <c r="M432" s="44">
        <v>0.95</v>
      </c>
      <c r="N432" s="44">
        <v>0.85</v>
      </c>
      <c r="O432" s="44">
        <f>IF(ISERROR(FIND("M",'Conveyor List'!#REF!))=TRUE,0.95,1)</f>
        <v>0.95</v>
      </c>
      <c r="P432" s="44">
        <v>1</v>
      </c>
      <c r="Q432" s="39" t="e">
        <f t="shared" si="72"/>
        <v>#REF!</v>
      </c>
      <c r="R432" s="39" t="e">
        <f t="shared" si="73"/>
        <v>#REF!</v>
      </c>
      <c r="S432" s="39" t="e">
        <f t="shared" si="74"/>
        <v>#REF!</v>
      </c>
      <c r="T432" s="39" t="e">
        <f t="shared" si="75"/>
        <v>#REF!</v>
      </c>
      <c r="U432" s="39" t="e">
        <f t="shared" si="76"/>
        <v>#REF!</v>
      </c>
      <c r="V432" s="39">
        <f t="shared" si="77"/>
        <v>0</v>
      </c>
      <c r="W432" s="39" t="e">
        <f t="shared" si="78"/>
        <v>#REF!</v>
      </c>
      <c r="X432" s="39" t="e">
        <f t="shared" si="79"/>
        <v>#REF!</v>
      </c>
      <c r="Y432" s="39" t="e">
        <f t="shared" si="80"/>
        <v>#REF!</v>
      </c>
      <c r="Z432" s="50" t="e">
        <f t="shared" si="81"/>
        <v>#REF!</v>
      </c>
      <c r="AA432" s="32" t="e">
        <f t="shared" si="82"/>
        <v>#REF!</v>
      </c>
      <c r="AB432" s="45" t="e">
        <f t="shared" si="83"/>
        <v>#REF!</v>
      </c>
    </row>
    <row r="433" spans="1:28" ht="13.5" customHeight="1">
      <c r="A433" s="47" t="e">
        <f>'Conveyor List'!#REF!</f>
        <v>#REF!</v>
      </c>
      <c r="B43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3" s="41" t="e">
        <f>IF(AND('Conveyor List'!#REF!="",'Conveyor List'!#REF!=""),0,'Conveyor List'!#REF!+'Conveyor List'!#REF!/12)</f>
        <v>#REF!</v>
      </c>
      <c r="D433" s="41" t="e">
        <f>IF(AND('Conveyor List'!#REF!="",'Conveyor List'!#REF!=""),0,IF(ISERROR(FIND("Slave",'Conveyor List'!#REF!)) =FALSE,'Conveyor List'!#REF!+'Conveyor List'!#REF!/12,0))</f>
        <v>#REF!</v>
      </c>
      <c r="E433" s="42" t="e">
        <f>IF('Conveyor List'!#REF!="",0,'Conveyor List'!#REF!)</f>
        <v>#REF!</v>
      </c>
      <c r="F43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3" s="41">
        <f>IF(Rework!W434&gt;0,IF(Rework!W434&gt;1,2,1),0)</f>
        <v>0</v>
      </c>
      <c r="I433" s="43">
        <f>IF(Rework!X434="",IF(Rework!$E434=61.5,2400,1800),Rework!X434)</f>
        <v>1800</v>
      </c>
      <c r="J433" s="41">
        <v>30</v>
      </c>
      <c r="K433" s="44">
        <f>IF(ISERROR(FIND("Slider",'Conveyor List'!#REF!))=FALSE,0.3,IF(ISERROR(FIND("Roller",'Conveyor List'!#REF!))=FALSE,0.05,0.25))</f>
        <v>0.25</v>
      </c>
      <c r="L433" s="44">
        <v>1</v>
      </c>
      <c r="M433" s="44">
        <v>0.95</v>
      </c>
      <c r="N433" s="44">
        <v>0.85</v>
      </c>
      <c r="O433" s="44">
        <f>IF(ISERROR(FIND("M",'Conveyor List'!#REF!))=TRUE,0.95,1)</f>
        <v>0.95</v>
      </c>
      <c r="P433" s="44">
        <v>1</v>
      </c>
      <c r="Q433" s="39" t="e">
        <f t="shared" si="72"/>
        <v>#REF!</v>
      </c>
      <c r="R433" s="39" t="e">
        <f t="shared" si="73"/>
        <v>#REF!</v>
      </c>
      <c r="S433" s="39" t="e">
        <f t="shared" si="74"/>
        <v>#REF!</v>
      </c>
      <c r="T433" s="39" t="e">
        <f t="shared" si="75"/>
        <v>#REF!</v>
      </c>
      <c r="U433" s="39" t="e">
        <f t="shared" si="76"/>
        <v>#REF!</v>
      </c>
      <c r="V433" s="39">
        <f t="shared" si="77"/>
        <v>0</v>
      </c>
      <c r="W433" s="39" t="e">
        <f t="shared" si="78"/>
        <v>#REF!</v>
      </c>
      <c r="X433" s="39" t="e">
        <f t="shared" si="79"/>
        <v>#REF!</v>
      </c>
      <c r="Y433" s="39" t="e">
        <f t="shared" si="80"/>
        <v>#REF!</v>
      </c>
      <c r="Z433" s="50" t="e">
        <f t="shared" si="81"/>
        <v>#REF!</v>
      </c>
      <c r="AA433" s="32" t="e">
        <f t="shared" si="82"/>
        <v>#REF!</v>
      </c>
      <c r="AB433" s="45" t="e">
        <f t="shared" si="83"/>
        <v>#REF!</v>
      </c>
    </row>
    <row r="434" spans="1:28" ht="13.5" customHeight="1">
      <c r="A434" s="47" t="e">
        <f>'Conveyor List'!#REF!</f>
        <v>#REF!</v>
      </c>
      <c r="B43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4" s="41" t="e">
        <f>IF(AND('Conveyor List'!#REF!="",'Conveyor List'!#REF!=""),0,'Conveyor List'!#REF!+'Conveyor List'!#REF!/12)</f>
        <v>#REF!</v>
      </c>
      <c r="D434" s="41" t="e">
        <f>IF(AND('Conveyor List'!#REF!="",'Conveyor List'!#REF!=""),0,IF(ISERROR(FIND("Slave",'Conveyor List'!#REF!)) =FALSE,'Conveyor List'!#REF!+'Conveyor List'!#REF!/12,0))</f>
        <v>#REF!</v>
      </c>
      <c r="E434" s="42" t="e">
        <f>IF('Conveyor List'!#REF!="",0,'Conveyor List'!#REF!)</f>
        <v>#REF!</v>
      </c>
      <c r="F43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4" s="41">
        <f>IF(Rework!W435&gt;0,IF(Rework!W435&gt;1,2,1),0)</f>
        <v>0</v>
      </c>
      <c r="I434" s="43">
        <f>IF(Rework!X435="",IF(Rework!$E435=61.5,2400,1800),Rework!X435)</f>
        <v>1800</v>
      </c>
      <c r="J434" s="41">
        <v>30</v>
      </c>
      <c r="K434" s="44">
        <f>IF(ISERROR(FIND("Slider",'Conveyor List'!#REF!))=FALSE,0.3,IF(ISERROR(FIND("Roller",'Conveyor List'!#REF!))=FALSE,0.05,0.25))</f>
        <v>0.25</v>
      </c>
      <c r="L434" s="44">
        <v>1</v>
      </c>
      <c r="M434" s="44">
        <v>0.95</v>
      </c>
      <c r="N434" s="44">
        <v>0.85</v>
      </c>
      <c r="O434" s="44">
        <f>IF(ISERROR(FIND("M",'Conveyor List'!#REF!))=TRUE,0.95,1)</f>
        <v>0.95</v>
      </c>
      <c r="P434" s="44">
        <v>1</v>
      </c>
      <c r="Q434" s="39" t="e">
        <f t="shared" si="72"/>
        <v>#REF!</v>
      </c>
      <c r="R434" s="39" t="e">
        <f t="shared" si="73"/>
        <v>#REF!</v>
      </c>
      <c r="S434" s="39" t="e">
        <f t="shared" si="74"/>
        <v>#REF!</v>
      </c>
      <c r="T434" s="39" t="e">
        <f t="shared" si="75"/>
        <v>#REF!</v>
      </c>
      <c r="U434" s="39" t="e">
        <f t="shared" si="76"/>
        <v>#REF!</v>
      </c>
      <c r="V434" s="39">
        <f t="shared" si="77"/>
        <v>0</v>
      </c>
      <c r="W434" s="39" t="e">
        <f t="shared" si="78"/>
        <v>#REF!</v>
      </c>
      <c r="X434" s="39" t="e">
        <f t="shared" si="79"/>
        <v>#REF!</v>
      </c>
      <c r="Y434" s="39" t="e">
        <f t="shared" si="80"/>
        <v>#REF!</v>
      </c>
      <c r="Z434" s="50" t="e">
        <f t="shared" si="81"/>
        <v>#REF!</v>
      </c>
      <c r="AA434" s="32" t="e">
        <f t="shared" si="82"/>
        <v>#REF!</v>
      </c>
      <c r="AB434" s="45" t="e">
        <f t="shared" si="83"/>
        <v>#REF!</v>
      </c>
    </row>
    <row r="435" spans="1:28" ht="13.5" customHeight="1">
      <c r="A435" s="47" t="e">
        <f>'Conveyor List'!#REF!</f>
        <v>#REF!</v>
      </c>
      <c r="B43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5" s="41" t="e">
        <f>IF(AND('Conveyor List'!#REF!="",'Conveyor List'!#REF!=""),0,'Conveyor List'!#REF!+'Conveyor List'!#REF!/12)</f>
        <v>#REF!</v>
      </c>
      <c r="D435" s="41" t="e">
        <f>IF(AND('Conveyor List'!#REF!="",'Conveyor List'!#REF!=""),0,IF(ISERROR(FIND("Slave",'Conveyor List'!#REF!)) =FALSE,'Conveyor List'!#REF!+'Conveyor List'!#REF!/12,0))</f>
        <v>#REF!</v>
      </c>
      <c r="E435" s="42" t="e">
        <f>IF('Conveyor List'!#REF!="",0,'Conveyor List'!#REF!)</f>
        <v>#REF!</v>
      </c>
      <c r="F43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5" s="41">
        <f>IF(Rework!W436&gt;0,IF(Rework!W436&gt;1,2,1),0)</f>
        <v>0</v>
      </c>
      <c r="I435" s="43">
        <f>IF(Rework!X436="",IF(Rework!$E436=61.5,2400,1800),Rework!X436)</f>
        <v>1800</v>
      </c>
      <c r="J435" s="41">
        <v>30</v>
      </c>
      <c r="K435" s="44">
        <f>IF(ISERROR(FIND("Slider",'Conveyor List'!#REF!))=FALSE,0.3,IF(ISERROR(FIND("Roller",'Conveyor List'!#REF!))=FALSE,0.05,0.25))</f>
        <v>0.25</v>
      </c>
      <c r="L435" s="44">
        <v>1</v>
      </c>
      <c r="M435" s="44">
        <v>0.95</v>
      </c>
      <c r="N435" s="44">
        <v>0.85</v>
      </c>
      <c r="O435" s="44">
        <f>IF(ISERROR(FIND("M",'Conveyor List'!#REF!))=TRUE,0.95,1)</f>
        <v>0.95</v>
      </c>
      <c r="P435" s="44">
        <v>1</v>
      </c>
      <c r="Q435" s="39" t="e">
        <f t="shared" si="72"/>
        <v>#REF!</v>
      </c>
      <c r="R435" s="39" t="e">
        <f t="shared" si="73"/>
        <v>#REF!</v>
      </c>
      <c r="S435" s="39" t="e">
        <f t="shared" si="74"/>
        <v>#REF!</v>
      </c>
      <c r="T435" s="39" t="e">
        <f t="shared" si="75"/>
        <v>#REF!</v>
      </c>
      <c r="U435" s="39" t="e">
        <f t="shared" si="76"/>
        <v>#REF!</v>
      </c>
      <c r="V435" s="39">
        <f t="shared" si="77"/>
        <v>0</v>
      </c>
      <c r="W435" s="39" t="e">
        <f t="shared" si="78"/>
        <v>#REF!</v>
      </c>
      <c r="X435" s="39" t="e">
        <f t="shared" si="79"/>
        <v>#REF!</v>
      </c>
      <c r="Y435" s="39" t="e">
        <f t="shared" si="80"/>
        <v>#REF!</v>
      </c>
      <c r="Z435" s="50" t="e">
        <f t="shared" si="81"/>
        <v>#REF!</v>
      </c>
      <c r="AA435" s="32" t="e">
        <f t="shared" si="82"/>
        <v>#REF!</v>
      </c>
      <c r="AB435" s="45" t="e">
        <f t="shared" si="83"/>
        <v>#REF!</v>
      </c>
    </row>
    <row r="436" spans="1:28" ht="13.5" customHeight="1">
      <c r="A436" s="47" t="e">
        <f>'Conveyor List'!#REF!</f>
        <v>#REF!</v>
      </c>
      <c r="B43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6" s="41" t="e">
        <f>IF(AND('Conveyor List'!#REF!="",'Conveyor List'!#REF!=""),0,'Conveyor List'!#REF!+'Conveyor List'!#REF!/12)</f>
        <v>#REF!</v>
      </c>
      <c r="D436" s="41" t="e">
        <f>IF(AND('Conveyor List'!#REF!="",'Conveyor List'!#REF!=""),0,IF(ISERROR(FIND("Slave",'Conveyor List'!#REF!)) =FALSE,'Conveyor List'!#REF!+'Conveyor List'!#REF!/12,0))</f>
        <v>#REF!</v>
      </c>
      <c r="E436" s="42" t="e">
        <f>IF('Conveyor List'!#REF!="",0,'Conveyor List'!#REF!)</f>
        <v>#REF!</v>
      </c>
      <c r="F43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6" s="41">
        <f>IF(Rework!W437&gt;0,IF(Rework!W437&gt;1,2,1),0)</f>
        <v>0</v>
      </c>
      <c r="I436" s="43">
        <f>IF(Rework!X437="",IF(Rework!$E437=61.5,2400,1800),Rework!X437)</f>
        <v>1800</v>
      </c>
      <c r="J436" s="41">
        <v>30</v>
      </c>
      <c r="K436" s="44">
        <f>IF(ISERROR(FIND("Slider",'Conveyor List'!#REF!))=FALSE,0.3,IF(ISERROR(FIND("Roller",'Conveyor List'!#REF!))=FALSE,0.05,0.25))</f>
        <v>0.25</v>
      </c>
      <c r="L436" s="44">
        <v>1</v>
      </c>
      <c r="M436" s="44">
        <v>0.95</v>
      </c>
      <c r="N436" s="44">
        <v>0.85</v>
      </c>
      <c r="O436" s="44">
        <f>IF(ISERROR(FIND("M",'Conveyor List'!#REF!))=TRUE,0.95,1)</f>
        <v>0.95</v>
      </c>
      <c r="P436" s="44">
        <v>1</v>
      </c>
      <c r="Q436" s="39" t="e">
        <f t="shared" si="72"/>
        <v>#REF!</v>
      </c>
      <c r="R436" s="39" t="e">
        <f t="shared" si="73"/>
        <v>#REF!</v>
      </c>
      <c r="S436" s="39" t="e">
        <f t="shared" si="74"/>
        <v>#REF!</v>
      </c>
      <c r="T436" s="39" t="e">
        <f t="shared" si="75"/>
        <v>#REF!</v>
      </c>
      <c r="U436" s="39" t="e">
        <f t="shared" si="76"/>
        <v>#REF!</v>
      </c>
      <c r="V436" s="39">
        <f t="shared" si="77"/>
        <v>0</v>
      </c>
      <c r="W436" s="39" t="e">
        <f t="shared" si="78"/>
        <v>#REF!</v>
      </c>
      <c r="X436" s="39" t="e">
        <f t="shared" si="79"/>
        <v>#REF!</v>
      </c>
      <c r="Y436" s="39" t="e">
        <f t="shared" si="80"/>
        <v>#REF!</v>
      </c>
      <c r="Z436" s="50" t="e">
        <f t="shared" si="81"/>
        <v>#REF!</v>
      </c>
      <c r="AA436" s="32" t="e">
        <f t="shared" si="82"/>
        <v>#REF!</v>
      </c>
      <c r="AB436" s="45" t="e">
        <f t="shared" si="83"/>
        <v>#REF!</v>
      </c>
    </row>
    <row r="437" spans="1:28" ht="13.5" customHeight="1">
      <c r="A437" s="47" t="e">
        <f>'Conveyor List'!#REF!</f>
        <v>#REF!</v>
      </c>
      <c r="B43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7" s="41" t="e">
        <f>IF(AND('Conveyor List'!#REF!="",'Conveyor List'!#REF!=""),0,'Conveyor List'!#REF!+'Conveyor List'!#REF!/12)</f>
        <v>#REF!</v>
      </c>
      <c r="D437" s="41" t="e">
        <f>IF(AND('Conveyor List'!#REF!="",'Conveyor List'!#REF!=""),0,IF(ISERROR(FIND("Slave",'Conveyor List'!#REF!)) =FALSE,'Conveyor List'!#REF!+'Conveyor List'!#REF!/12,0))</f>
        <v>#REF!</v>
      </c>
      <c r="E437" s="42" t="e">
        <f>IF('Conveyor List'!#REF!="",0,'Conveyor List'!#REF!)</f>
        <v>#REF!</v>
      </c>
      <c r="F43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7" s="41">
        <f>IF(Rework!W438&gt;0,IF(Rework!W438&gt;1,2,1),0)</f>
        <v>0</v>
      </c>
      <c r="I437" s="43">
        <f>IF(Rework!X438="",IF(Rework!$E438=61.5,2400,1800),Rework!X438)</f>
        <v>1800</v>
      </c>
      <c r="J437" s="41">
        <v>30</v>
      </c>
      <c r="K437" s="44">
        <f>IF(ISERROR(FIND("Slider",'Conveyor List'!#REF!))=FALSE,0.3,IF(ISERROR(FIND("Roller",'Conveyor List'!#REF!))=FALSE,0.05,0.25))</f>
        <v>0.25</v>
      </c>
      <c r="L437" s="44">
        <v>1</v>
      </c>
      <c r="M437" s="44">
        <v>0.95</v>
      </c>
      <c r="N437" s="44">
        <v>0.85</v>
      </c>
      <c r="O437" s="44">
        <f>IF(ISERROR(FIND("M",'Conveyor List'!#REF!))=TRUE,0.95,1)</f>
        <v>0.95</v>
      </c>
      <c r="P437" s="44">
        <v>1</v>
      </c>
      <c r="Q437" s="39" t="e">
        <f t="shared" si="72"/>
        <v>#REF!</v>
      </c>
      <c r="R437" s="39" t="e">
        <f t="shared" si="73"/>
        <v>#REF!</v>
      </c>
      <c r="S437" s="39" t="e">
        <f t="shared" si="74"/>
        <v>#REF!</v>
      </c>
      <c r="T437" s="39" t="e">
        <f t="shared" si="75"/>
        <v>#REF!</v>
      </c>
      <c r="U437" s="39" t="e">
        <f t="shared" si="76"/>
        <v>#REF!</v>
      </c>
      <c r="V437" s="39">
        <f t="shared" si="77"/>
        <v>0</v>
      </c>
      <c r="W437" s="39" t="e">
        <f t="shared" si="78"/>
        <v>#REF!</v>
      </c>
      <c r="X437" s="39" t="e">
        <f t="shared" si="79"/>
        <v>#REF!</v>
      </c>
      <c r="Y437" s="39" t="e">
        <f t="shared" si="80"/>
        <v>#REF!</v>
      </c>
      <c r="Z437" s="50" t="e">
        <f t="shared" si="81"/>
        <v>#REF!</v>
      </c>
      <c r="AA437" s="32" t="e">
        <f t="shared" si="82"/>
        <v>#REF!</v>
      </c>
      <c r="AB437" s="45" t="e">
        <f t="shared" si="83"/>
        <v>#REF!</v>
      </c>
    </row>
    <row r="438" spans="1:28" ht="13.5" customHeight="1">
      <c r="A438" s="47" t="e">
        <f>'Conveyor List'!#REF!</f>
        <v>#REF!</v>
      </c>
      <c r="B43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8" s="41" t="e">
        <f>IF(AND('Conveyor List'!#REF!="",'Conveyor List'!#REF!=""),0,'Conveyor List'!#REF!+'Conveyor List'!#REF!/12)</f>
        <v>#REF!</v>
      </c>
      <c r="D438" s="41" t="e">
        <f>IF(AND('Conveyor List'!#REF!="",'Conveyor List'!#REF!=""),0,IF(ISERROR(FIND("Slave",'Conveyor List'!#REF!)) =FALSE,'Conveyor List'!#REF!+'Conveyor List'!#REF!/12,0))</f>
        <v>#REF!</v>
      </c>
      <c r="E438" s="42" t="e">
        <f>IF('Conveyor List'!#REF!="",0,'Conveyor List'!#REF!)</f>
        <v>#REF!</v>
      </c>
      <c r="F43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8" s="41">
        <f>IF(Rework!W439&gt;0,IF(Rework!W439&gt;1,2,1),0)</f>
        <v>0</v>
      </c>
      <c r="I438" s="43">
        <f>IF(Rework!X439="",IF(Rework!$E439=61.5,2400,1800),Rework!X439)</f>
        <v>1800</v>
      </c>
      <c r="J438" s="41">
        <v>30</v>
      </c>
      <c r="K438" s="44">
        <f>IF(ISERROR(FIND("Slider",'Conveyor List'!#REF!))=FALSE,0.3,IF(ISERROR(FIND("Roller",'Conveyor List'!#REF!))=FALSE,0.05,0.25))</f>
        <v>0.25</v>
      </c>
      <c r="L438" s="44">
        <v>1</v>
      </c>
      <c r="M438" s="44">
        <v>0.95</v>
      </c>
      <c r="N438" s="44">
        <v>0.85</v>
      </c>
      <c r="O438" s="44">
        <f>IF(ISERROR(FIND("M",'Conveyor List'!#REF!))=TRUE,0.95,1)</f>
        <v>0.95</v>
      </c>
      <c r="P438" s="44">
        <v>1</v>
      </c>
      <c r="Q438" s="39" t="e">
        <f t="shared" si="72"/>
        <v>#REF!</v>
      </c>
      <c r="R438" s="39" t="e">
        <f t="shared" si="73"/>
        <v>#REF!</v>
      </c>
      <c r="S438" s="39" t="e">
        <f t="shared" si="74"/>
        <v>#REF!</v>
      </c>
      <c r="T438" s="39" t="e">
        <f t="shared" si="75"/>
        <v>#REF!</v>
      </c>
      <c r="U438" s="39" t="e">
        <f t="shared" si="76"/>
        <v>#REF!</v>
      </c>
      <c r="V438" s="39">
        <f t="shared" si="77"/>
        <v>0</v>
      </c>
      <c r="W438" s="39" t="e">
        <f t="shared" si="78"/>
        <v>#REF!</v>
      </c>
      <c r="X438" s="39" t="e">
        <f t="shared" si="79"/>
        <v>#REF!</v>
      </c>
      <c r="Y438" s="39" t="e">
        <f t="shared" si="80"/>
        <v>#REF!</v>
      </c>
      <c r="Z438" s="50" t="e">
        <f t="shared" si="81"/>
        <v>#REF!</v>
      </c>
      <c r="AA438" s="32" t="e">
        <f t="shared" si="82"/>
        <v>#REF!</v>
      </c>
      <c r="AB438" s="45" t="e">
        <f t="shared" si="83"/>
        <v>#REF!</v>
      </c>
    </row>
    <row r="439" spans="1:28" ht="13.5" customHeight="1">
      <c r="A439" s="47" t="e">
        <f>'Conveyor List'!#REF!</f>
        <v>#REF!</v>
      </c>
      <c r="B43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9" s="41" t="e">
        <f>IF(AND('Conveyor List'!#REF!="",'Conveyor List'!#REF!=""),0,'Conveyor List'!#REF!+'Conveyor List'!#REF!/12)</f>
        <v>#REF!</v>
      </c>
      <c r="D439" s="41" t="e">
        <f>IF(AND('Conveyor List'!#REF!="",'Conveyor List'!#REF!=""),0,IF(ISERROR(FIND("Slave",'Conveyor List'!#REF!)) =FALSE,'Conveyor List'!#REF!+'Conveyor List'!#REF!/12,0))</f>
        <v>#REF!</v>
      </c>
      <c r="E439" s="42" t="e">
        <f>IF('Conveyor List'!#REF!="",0,'Conveyor List'!#REF!)</f>
        <v>#REF!</v>
      </c>
      <c r="F43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9" s="41">
        <f>IF(Rework!W440&gt;0,IF(Rework!W440&gt;1,2,1),0)</f>
        <v>0</v>
      </c>
      <c r="I439" s="43">
        <f>IF(Rework!X440="",IF(Rework!$E440=61.5,2400,1800),Rework!X440)</f>
        <v>1800</v>
      </c>
      <c r="J439" s="41">
        <v>30</v>
      </c>
      <c r="K439" s="44">
        <f>IF(ISERROR(FIND("Slider",'Conveyor List'!#REF!))=FALSE,0.3,IF(ISERROR(FIND("Roller",'Conveyor List'!#REF!))=FALSE,0.05,0.25))</f>
        <v>0.25</v>
      </c>
      <c r="L439" s="44">
        <v>1</v>
      </c>
      <c r="M439" s="44">
        <v>0.95</v>
      </c>
      <c r="N439" s="44">
        <v>0.85</v>
      </c>
      <c r="O439" s="44">
        <f>IF(ISERROR(FIND("M",'Conveyor List'!#REF!))=TRUE,0.95,1)</f>
        <v>0.95</v>
      </c>
      <c r="P439" s="44">
        <v>1</v>
      </c>
      <c r="Q439" s="39" t="e">
        <f t="shared" si="72"/>
        <v>#REF!</v>
      </c>
      <c r="R439" s="39" t="e">
        <f t="shared" si="73"/>
        <v>#REF!</v>
      </c>
      <c r="S439" s="39" t="e">
        <f t="shared" si="74"/>
        <v>#REF!</v>
      </c>
      <c r="T439" s="39" t="e">
        <f t="shared" si="75"/>
        <v>#REF!</v>
      </c>
      <c r="U439" s="39" t="e">
        <f t="shared" si="76"/>
        <v>#REF!</v>
      </c>
      <c r="V439" s="39">
        <f t="shared" si="77"/>
        <v>0</v>
      </c>
      <c r="W439" s="39" t="e">
        <f t="shared" si="78"/>
        <v>#REF!</v>
      </c>
      <c r="X439" s="39" t="e">
        <f t="shared" si="79"/>
        <v>#REF!</v>
      </c>
      <c r="Y439" s="39" t="e">
        <f t="shared" si="80"/>
        <v>#REF!</v>
      </c>
      <c r="Z439" s="50" t="e">
        <f t="shared" si="81"/>
        <v>#REF!</v>
      </c>
      <c r="AA439" s="32" t="e">
        <f t="shared" si="82"/>
        <v>#REF!</v>
      </c>
      <c r="AB439" s="45" t="e">
        <f t="shared" si="83"/>
        <v>#REF!</v>
      </c>
    </row>
    <row r="440" spans="1:28" ht="13.5" customHeight="1">
      <c r="A440" s="47" t="e">
        <f>'Conveyor List'!#REF!</f>
        <v>#REF!</v>
      </c>
      <c r="B44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0" s="41" t="e">
        <f>IF(AND('Conveyor List'!#REF!="",'Conveyor List'!#REF!=""),0,'Conveyor List'!#REF!+'Conveyor List'!#REF!/12)</f>
        <v>#REF!</v>
      </c>
      <c r="D440" s="41" t="e">
        <f>IF(AND('Conveyor List'!#REF!="",'Conveyor List'!#REF!=""),0,IF(ISERROR(FIND("Slave",'Conveyor List'!#REF!)) =FALSE,'Conveyor List'!#REF!+'Conveyor List'!#REF!/12,0))</f>
        <v>#REF!</v>
      </c>
      <c r="E440" s="42" t="e">
        <f>IF('Conveyor List'!#REF!="",0,'Conveyor List'!#REF!)</f>
        <v>#REF!</v>
      </c>
      <c r="F44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0" s="41">
        <f>IF(Rework!W441&gt;0,IF(Rework!W441&gt;1,2,1),0)</f>
        <v>0</v>
      </c>
      <c r="I440" s="43">
        <f>IF(Rework!X441="",IF(Rework!$E441=61.5,2400,1800),Rework!X441)</f>
        <v>1800</v>
      </c>
      <c r="J440" s="41">
        <v>30</v>
      </c>
      <c r="K440" s="44">
        <f>IF(ISERROR(FIND("Slider",'Conveyor List'!#REF!))=FALSE,0.3,IF(ISERROR(FIND("Roller",'Conveyor List'!#REF!))=FALSE,0.05,0.25))</f>
        <v>0.25</v>
      </c>
      <c r="L440" s="44">
        <v>1</v>
      </c>
      <c r="M440" s="44">
        <v>0.95</v>
      </c>
      <c r="N440" s="44">
        <v>0.85</v>
      </c>
      <c r="O440" s="44">
        <f>IF(ISERROR(FIND("M",'Conveyor List'!#REF!))=TRUE,0.95,1)</f>
        <v>0.95</v>
      </c>
      <c r="P440" s="44">
        <v>1</v>
      </c>
      <c r="Q440" s="39" t="e">
        <f t="shared" si="72"/>
        <v>#REF!</v>
      </c>
      <c r="R440" s="39" t="e">
        <f t="shared" si="73"/>
        <v>#REF!</v>
      </c>
      <c r="S440" s="39" t="e">
        <f t="shared" si="74"/>
        <v>#REF!</v>
      </c>
      <c r="T440" s="39" t="e">
        <f t="shared" si="75"/>
        <v>#REF!</v>
      </c>
      <c r="U440" s="39" t="e">
        <f t="shared" si="76"/>
        <v>#REF!</v>
      </c>
      <c r="V440" s="39">
        <f t="shared" si="77"/>
        <v>0</v>
      </c>
      <c r="W440" s="39" t="e">
        <f t="shared" si="78"/>
        <v>#REF!</v>
      </c>
      <c r="X440" s="39" t="e">
        <f t="shared" si="79"/>
        <v>#REF!</v>
      </c>
      <c r="Y440" s="39" t="e">
        <f t="shared" si="80"/>
        <v>#REF!</v>
      </c>
      <c r="Z440" s="50" t="e">
        <f t="shared" si="81"/>
        <v>#REF!</v>
      </c>
      <c r="AA440" s="32" t="e">
        <f t="shared" si="82"/>
        <v>#REF!</v>
      </c>
      <c r="AB440" s="45" t="e">
        <f t="shared" si="83"/>
        <v>#REF!</v>
      </c>
    </row>
    <row r="441" spans="1:28" ht="13.5" customHeight="1">
      <c r="A441" s="47" t="e">
        <f>'Conveyor List'!#REF!</f>
        <v>#REF!</v>
      </c>
      <c r="B44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1" s="41" t="e">
        <f>IF(AND('Conveyor List'!#REF!="",'Conveyor List'!#REF!=""),0,'Conveyor List'!#REF!+'Conveyor List'!#REF!/12)</f>
        <v>#REF!</v>
      </c>
      <c r="D441" s="41" t="e">
        <f>IF(AND('Conveyor List'!#REF!="",'Conveyor List'!#REF!=""),0,IF(ISERROR(FIND("Slave",'Conveyor List'!#REF!)) =FALSE,'Conveyor List'!#REF!+'Conveyor List'!#REF!/12,0))</f>
        <v>#REF!</v>
      </c>
      <c r="E441" s="42" t="e">
        <f>IF('Conveyor List'!#REF!="",0,'Conveyor List'!#REF!)</f>
        <v>#REF!</v>
      </c>
      <c r="F44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1" s="41">
        <f>IF(Rework!W442&gt;0,IF(Rework!W442&gt;1,2,1),0)</f>
        <v>0</v>
      </c>
      <c r="I441" s="43">
        <f>IF(Rework!X442="",IF(Rework!$E442=61.5,2400,1800),Rework!X442)</f>
        <v>1800</v>
      </c>
      <c r="J441" s="41">
        <v>30</v>
      </c>
      <c r="K441" s="44">
        <f>IF(ISERROR(FIND("Slider",'Conveyor List'!#REF!))=FALSE,0.3,IF(ISERROR(FIND("Roller",'Conveyor List'!#REF!))=FALSE,0.05,0.25))</f>
        <v>0.25</v>
      </c>
      <c r="L441" s="44">
        <v>1</v>
      </c>
      <c r="M441" s="44">
        <v>0.95</v>
      </c>
      <c r="N441" s="44">
        <v>0.85</v>
      </c>
      <c r="O441" s="44">
        <f>IF(ISERROR(FIND("M",'Conveyor List'!#REF!))=TRUE,0.95,1)</f>
        <v>0.95</v>
      </c>
      <c r="P441" s="44">
        <v>1</v>
      </c>
      <c r="Q441" s="39" t="e">
        <f t="shared" si="72"/>
        <v>#REF!</v>
      </c>
      <c r="R441" s="39" t="e">
        <f t="shared" si="73"/>
        <v>#REF!</v>
      </c>
      <c r="S441" s="39" t="e">
        <f t="shared" si="74"/>
        <v>#REF!</v>
      </c>
      <c r="T441" s="39" t="e">
        <f t="shared" si="75"/>
        <v>#REF!</v>
      </c>
      <c r="U441" s="39" t="e">
        <f t="shared" si="76"/>
        <v>#REF!</v>
      </c>
      <c r="V441" s="39">
        <f t="shared" si="77"/>
        <v>0</v>
      </c>
      <c r="W441" s="39" t="e">
        <f t="shared" si="78"/>
        <v>#REF!</v>
      </c>
      <c r="X441" s="39" t="e">
        <f t="shared" si="79"/>
        <v>#REF!</v>
      </c>
      <c r="Y441" s="39" t="e">
        <f t="shared" si="80"/>
        <v>#REF!</v>
      </c>
      <c r="Z441" s="50" t="e">
        <f t="shared" si="81"/>
        <v>#REF!</v>
      </c>
      <c r="AA441" s="32" t="e">
        <f t="shared" si="82"/>
        <v>#REF!</v>
      </c>
      <c r="AB441" s="45" t="e">
        <f t="shared" si="83"/>
        <v>#REF!</v>
      </c>
    </row>
    <row r="442" spans="1:28" ht="13.5" customHeight="1">
      <c r="A442" s="47" t="e">
        <f>'Conveyor List'!#REF!</f>
        <v>#REF!</v>
      </c>
      <c r="B44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2" s="41" t="e">
        <f>IF(AND('Conveyor List'!#REF!="",'Conveyor List'!#REF!=""),0,'Conveyor List'!#REF!+'Conveyor List'!#REF!/12)</f>
        <v>#REF!</v>
      </c>
      <c r="D442" s="41" t="e">
        <f>IF(AND('Conveyor List'!#REF!="",'Conveyor List'!#REF!=""),0,IF(ISERROR(FIND("Slave",'Conveyor List'!#REF!)) =FALSE,'Conveyor List'!#REF!+'Conveyor List'!#REF!/12,0))</f>
        <v>#REF!</v>
      </c>
      <c r="E442" s="42" t="e">
        <f>IF('Conveyor List'!#REF!="",0,'Conveyor List'!#REF!)</f>
        <v>#REF!</v>
      </c>
      <c r="F44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2" s="41">
        <f>IF(Rework!W443&gt;0,IF(Rework!W443&gt;1,2,1),0)</f>
        <v>0</v>
      </c>
      <c r="I442" s="43">
        <f>IF(Rework!X443="",IF(Rework!$E443=61.5,2400,1800),Rework!X443)</f>
        <v>1800</v>
      </c>
      <c r="J442" s="41">
        <v>30</v>
      </c>
      <c r="K442" s="44">
        <f>IF(ISERROR(FIND("Slider",'Conveyor List'!#REF!))=FALSE,0.3,IF(ISERROR(FIND("Roller",'Conveyor List'!#REF!))=FALSE,0.05,0.25))</f>
        <v>0.25</v>
      </c>
      <c r="L442" s="44">
        <v>1</v>
      </c>
      <c r="M442" s="44">
        <v>0.95</v>
      </c>
      <c r="N442" s="44">
        <v>0.85</v>
      </c>
      <c r="O442" s="44">
        <f>IF(ISERROR(FIND("M",'Conveyor List'!#REF!))=TRUE,0.95,1)</f>
        <v>0.95</v>
      </c>
      <c r="P442" s="44">
        <v>1</v>
      </c>
      <c r="Q442" s="39" t="e">
        <f t="shared" si="72"/>
        <v>#REF!</v>
      </c>
      <c r="R442" s="39" t="e">
        <f t="shared" si="73"/>
        <v>#REF!</v>
      </c>
      <c r="S442" s="39" t="e">
        <f t="shared" si="74"/>
        <v>#REF!</v>
      </c>
      <c r="T442" s="39" t="e">
        <f t="shared" si="75"/>
        <v>#REF!</v>
      </c>
      <c r="U442" s="39" t="e">
        <f t="shared" si="76"/>
        <v>#REF!</v>
      </c>
      <c r="V442" s="39">
        <f t="shared" si="77"/>
        <v>0</v>
      </c>
      <c r="W442" s="39" t="e">
        <f t="shared" si="78"/>
        <v>#REF!</v>
      </c>
      <c r="X442" s="39" t="e">
        <f t="shared" si="79"/>
        <v>#REF!</v>
      </c>
      <c r="Y442" s="39" t="e">
        <f t="shared" si="80"/>
        <v>#REF!</v>
      </c>
      <c r="Z442" s="50" t="e">
        <f t="shared" si="81"/>
        <v>#REF!</v>
      </c>
      <c r="AA442" s="32" t="e">
        <f t="shared" si="82"/>
        <v>#REF!</v>
      </c>
      <c r="AB442" s="45" t="e">
        <f t="shared" si="83"/>
        <v>#REF!</v>
      </c>
    </row>
    <row r="443" spans="1:28" ht="13.5" customHeight="1">
      <c r="A443" s="47" t="e">
        <f>'Conveyor List'!#REF!</f>
        <v>#REF!</v>
      </c>
      <c r="B44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3" s="41" t="e">
        <f>IF(AND('Conveyor List'!#REF!="",'Conveyor List'!#REF!=""),0,'Conveyor List'!#REF!+'Conveyor List'!#REF!/12)</f>
        <v>#REF!</v>
      </c>
      <c r="D443" s="41" t="e">
        <f>IF(AND('Conveyor List'!#REF!="",'Conveyor List'!#REF!=""),0,IF(ISERROR(FIND("Slave",'Conveyor List'!#REF!)) =FALSE,'Conveyor List'!#REF!+'Conveyor List'!#REF!/12,0))</f>
        <v>#REF!</v>
      </c>
      <c r="E443" s="42" t="e">
        <f>IF('Conveyor List'!#REF!="",0,'Conveyor List'!#REF!)</f>
        <v>#REF!</v>
      </c>
      <c r="F44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3" s="41">
        <f>IF(Rework!W444&gt;0,IF(Rework!W444&gt;1,2,1),0)</f>
        <v>0</v>
      </c>
      <c r="I443" s="43">
        <f>IF(Rework!X444="",IF(Rework!$E444=61.5,2400,1800),Rework!X444)</f>
        <v>1800</v>
      </c>
      <c r="J443" s="41">
        <v>30</v>
      </c>
      <c r="K443" s="44">
        <f>IF(ISERROR(FIND("Slider",'Conveyor List'!#REF!))=FALSE,0.3,IF(ISERROR(FIND("Roller",'Conveyor List'!#REF!))=FALSE,0.05,0.25))</f>
        <v>0.25</v>
      </c>
      <c r="L443" s="44">
        <v>1</v>
      </c>
      <c r="M443" s="44">
        <v>0.95</v>
      </c>
      <c r="N443" s="44">
        <v>0.85</v>
      </c>
      <c r="O443" s="44">
        <f>IF(ISERROR(FIND("M",'Conveyor List'!#REF!))=TRUE,0.95,1)</f>
        <v>0.95</v>
      </c>
      <c r="P443" s="44">
        <v>1</v>
      </c>
      <c r="Q443" s="39" t="e">
        <f t="shared" si="72"/>
        <v>#REF!</v>
      </c>
      <c r="R443" s="39" t="e">
        <f t="shared" si="73"/>
        <v>#REF!</v>
      </c>
      <c r="S443" s="39" t="e">
        <f t="shared" si="74"/>
        <v>#REF!</v>
      </c>
      <c r="T443" s="39" t="e">
        <f t="shared" si="75"/>
        <v>#REF!</v>
      </c>
      <c r="U443" s="39" t="e">
        <f t="shared" si="76"/>
        <v>#REF!</v>
      </c>
      <c r="V443" s="39">
        <f t="shared" si="77"/>
        <v>0</v>
      </c>
      <c r="W443" s="39" t="e">
        <f t="shared" si="78"/>
        <v>#REF!</v>
      </c>
      <c r="X443" s="39" t="e">
        <f t="shared" si="79"/>
        <v>#REF!</v>
      </c>
      <c r="Y443" s="39" t="e">
        <f t="shared" si="80"/>
        <v>#REF!</v>
      </c>
      <c r="Z443" s="50" t="e">
        <f t="shared" si="81"/>
        <v>#REF!</v>
      </c>
      <c r="AA443" s="32" t="e">
        <f t="shared" si="82"/>
        <v>#REF!</v>
      </c>
      <c r="AB443" s="45" t="e">
        <f t="shared" si="83"/>
        <v>#REF!</v>
      </c>
    </row>
    <row r="444" spans="1:28" ht="13.5" customHeight="1">
      <c r="A444" s="47" t="e">
        <f>'Conveyor List'!#REF!</f>
        <v>#REF!</v>
      </c>
      <c r="B44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4" s="41" t="e">
        <f>IF(AND('Conveyor List'!#REF!="",'Conveyor List'!#REF!=""),0,'Conveyor List'!#REF!+'Conveyor List'!#REF!/12)</f>
        <v>#REF!</v>
      </c>
      <c r="D444" s="41" t="e">
        <f>IF(AND('Conveyor List'!#REF!="",'Conveyor List'!#REF!=""),0,IF(ISERROR(FIND("Slave",'Conveyor List'!#REF!)) =FALSE,'Conveyor List'!#REF!+'Conveyor List'!#REF!/12,0))</f>
        <v>#REF!</v>
      </c>
      <c r="E444" s="42" t="e">
        <f>IF('Conveyor List'!#REF!="",0,'Conveyor List'!#REF!)</f>
        <v>#REF!</v>
      </c>
      <c r="F44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4" s="41">
        <f>IF(Rework!W445&gt;0,IF(Rework!W445&gt;1,2,1),0)</f>
        <v>0</v>
      </c>
      <c r="I444" s="43">
        <f>IF(Rework!X445="",IF(Rework!$E445=61.5,2400,1800),Rework!X445)</f>
        <v>1800</v>
      </c>
      <c r="J444" s="41">
        <v>30</v>
      </c>
      <c r="K444" s="44">
        <f>IF(ISERROR(FIND("Slider",'Conveyor List'!#REF!))=FALSE,0.3,IF(ISERROR(FIND("Roller",'Conveyor List'!#REF!))=FALSE,0.05,0.25))</f>
        <v>0.25</v>
      </c>
      <c r="L444" s="44">
        <v>1</v>
      </c>
      <c r="M444" s="44">
        <v>0.95</v>
      </c>
      <c r="N444" s="44">
        <v>0.85</v>
      </c>
      <c r="O444" s="44">
        <f>IF(ISERROR(FIND("M",'Conveyor List'!#REF!))=TRUE,0.95,1)</f>
        <v>0.95</v>
      </c>
      <c r="P444" s="44">
        <v>1</v>
      </c>
      <c r="Q444" s="39" t="e">
        <f t="shared" si="72"/>
        <v>#REF!</v>
      </c>
      <c r="R444" s="39" t="e">
        <f t="shared" si="73"/>
        <v>#REF!</v>
      </c>
      <c r="S444" s="39" t="e">
        <f t="shared" si="74"/>
        <v>#REF!</v>
      </c>
      <c r="T444" s="39" t="e">
        <f t="shared" si="75"/>
        <v>#REF!</v>
      </c>
      <c r="U444" s="39" t="e">
        <f t="shared" si="76"/>
        <v>#REF!</v>
      </c>
      <c r="V444" s="39">
        <f t="shared" si="77"/>
        <v>0</v>
      </c>
      <c r="W444" s="39" t="e">
        <f t="shared" si="78"/>
        <v>#REF!</v>
      </c>
      <c r="X444" s="39" t="e">
        <f t="shared" si="79"/>
        <v>#REF!</v>
      </c>
      <c r="Y444" s="39" t="e">
        <f t="shared" si="80"/>
        <v>#REF!</v>
      </c>
      <c r="Z444" s="50" t="e">
        <f t="shared" si="81"/>
        <v>#REF!</v>
      </c>
      <c r="AA444" s="32" t="e">
        <f t="shared" si="82"/>
        <v>#REF!</v>
      </c>
      <c r="AB444" s="45" t="e">
        <f t="shared" si="83"/>
        <v>#REF!</v>
      </c>
    </row>
    <row r="445" spans="1:28" ht="13.5" customHeight="1">
      <c r="A445" s="47" t="e">
        <f>'Conveyor List'!#REF!</f>
        <v>#REF!</v>
      </c>
      <c r="B44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5" s="41" t="e">
        <f>IF(AND('Conveyor List'!#REF!="",'Conveyor List'!#REF!=""),0,'Conveyor List'!#REF!+'Conveyor List'!#REF!/12)</f>
        <v>#REF!</v>
      </c>
      <c r="D445" s="41" t="e">
        <f>IF(AND('Conveyor List'!#REF!="",'Conveyor List'!#REF!=""),0,IF(ISERROR(FIND("Slave",'Conveyor List'!#REF!)) =FALSE,'Conveyor List'!#REF!+'Conveyor List'!#REF!/12,0))</f>
        <v>#REF!</v>
      </c>
      <c r="E445" s="42" t="e">
        <f>IF('Conveyor List'!#REF!="",0,'Conveyor List'!#REF!)</f>
        <v>#REF!</v>
      </c>
      <c r="F44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5" s="41">
        <f>IF(Rework!W446&gt;0,IF(Rework!W446&gt;1,2,1),0)</f>
        <v>0</v>
      </c>
      <c r="I445" s="43">
        <f>IF(Rework!X446="",IF(Rework!$E446=61.5,2400,1800),Rework!X446)</f>
        <v>1800</v>
      </c>
      <c r="J445" s="41">
        <v>30</v>
      </c>
      <c r="K445" s="44">
        <f>IF(ISERROR(FIND("Slider",'Conveyor List'!#REF!))=FALSE,0.3,IF(ISERROR(FIND("Roller",'Conveyor List'!#REF!))=FALSE,0.05,0.25))</f>
        <v>0.25</v>
      </c>
      <c r="L445" s="44">
        <v>1</v>
      </c>
      <c r="M445" s="44">
        <v>0.95</v>
      </c>
      <c r="N445" s="44">
        <v>0.85</v>
      </c>
      <c r="O445" s="44">
        <f>IF(ISERROR(FIND("M",'Conveyor List'!#REF!))=TRUE,0.95,1)</f>
        <v>0.95</v>
      </c>
      <c r="P445" s="44">
        <v>1</v>
      </c>
      <c r="Q445" s="39" t="e">
        <f t="shared" si="72"/>
        <v>#REF!</v>
      </c>
      <c r="R445" s="39" t="e">
        <f t="shared" si="73"/>
        <v>#REF!</v>
      </c>
      <c r="S445" s="39" t="e">
        <f t="shared" si="74"/>
        <v>#REF!</v>
      </c>
      <c r="T445" s="39" t="e">
        <f t="shared" si="75"/>
        <v>#REF!</v>
      </c>
      <c r="U445" s="39" t="e">
        <f t="shared" si="76"/>
        <v>#REF!</v>
      </c>
      <c r="V445" s="39">
        <f t="shared" si="77"/>
        <v>0</v>
      </c>
      <c r="W445" s="39" t="e">
        <f t="shared" si="78"/>
        <v>#REF!</v>
      </c>
      <c r="X445" s="39" t="e">
        <f t="shared" si="79"/>
        <v>#REF!</v>
      </c>
      <c r="Y445" s="39" t="e">
        <f t="shared" si="80"/>
        <v>#REF!</v>
      </c>
      <c r="Z445" s="50" t="e">
        <f t="shared" si="81"/>
        <v>#REF!</v>
      </c>
      <c r="AA445" s="32" t="e">
        <f t="shared" si="82"/>
        <v>#REF!</v>
      </c>
      <c r="AB445" s="45" t="e">
        <f t="shared" si="83"/>
        <v>#REF!</v>
      </c>
    </row>
    <row r="446" spans="1:28" ht="13.5" customHeight="1">
      <c r="A446" s="47" t="e">
        <f>'Conveyor List'!#REF!</f>
        <v>#REF!</v>
      </c>
      <c r="B44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6" s="41" t="e">
        <f>IF(AND('Conveyor List'!#REF!="",'Conveyor List'!#REF!=""),0,'Conveyor List'!#REF!+'Conveyor List'!#REF!/12)</f>
        <v>#REF!</v>
      </c>
      <c r="D446" s="41" t="e">
        <f>IF(AND('Conveyor List'!#REF!="",'Conveyor List'!#REF!=""),0,IF(ISERROR(FIND("Slave",'Conveyor List'!#REF!)) =FALSE,'Conveyor List'!#REF!+'Conveyor List'!#REF!/12,0))</f>
        <v>#REF!</v>
      </c>
      <c r="E446" s="42" t="e">
        <f>IF('Conveyor List'!#REF!="",0,'Conveyor List'!#REF!)</f>
        <v>#REF!</v>
      </c>
      <c r="F44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6" s="41">
        <f>IF(Rework!W447&gt;0,IF(Rework!W447&gt;1,2,1),0)</f>
        <v>0</v>
      </c>
      <c r="I446" s="43">
        <f>IF(Rework!X447="",IF(Rework!$E447=61.5,2400,1800),Rework!X447)</f>
        <v>1800</v>
      </c>
      <c r="J446" s="41">
        <v>30</v>
      </c>
      <c r="K446" s="44">
        <f>IF(ISERROR(FIND("Slider",'Conveyor List'!#REF!))=FALSE,0.3,IF(ISERROR(FIND("Roller",'Conveyor List'!#REF!))=FALSE,0.05,0.25))</f>
        <v>0.25</v>
      </c>
      <c r="L446" s="44">
        <v>1</v>
      </c>
      <c r="M446" s="44">
        <v>0.95</v>
      </c>
      <c r="N446" s="44">
        <v>0.85</v>
      </c>
      <c r="O446" s="44">
        <f>IF(ISERROR(FIND("M",'Conveyor List'!#REF!))=TRUE,0.95,1)</f>
        <v>0.95</v>
      </c>
      <c r="P446" s="44">
        <v>1</v>
      </c>
      <c r="Q446" s="39" t="e">
        <f t="shared" si="72"/>
        <v>#REF!</v>
      </c>
      <c r="R446" s="39" t="e">
        <f t="shared" si="73"/>
        <v>#REF!</v>
      </c>
      <c r="S446" s="39" t="e">
        <f t="shared" si="74"/>
        <v>#REF!</v>
      </c>
      <c r="T446" s="39" t="e">
        <f t="shared" si="75"/>
        <v>#REF!</v>
      </c>
      <c r="U446" s="39" t="e">
        <f t="shared" si="76"/>
        <v>#REF!</v>
      </c>
      <c r="V446" s="39">
        <f t="shared" si="77"/>
        <v>0</v>
      </c>
      <c r="W446" s="39" t="e">
        <f t="shared" si="78"/>
        <v>#REF!</v>
      </c>
      <c r="X446" s="39" t="e">
        <f t="shared" si="79"/>
        <v>#REF!</v>
      </c>
      <c r="Y446" s="39" t="e">
        <f t="shared" si="80"/>
        <v>#REF!</v>
      </c>
      <c r="Z446" s="50" t="e">
        <f t="shared" si="81"/>
        <v>#REF!</v>
      </c>
      <c r="AA446" s="32" t="e">
        <f t="shared" si="82"/>
        <v>#REF!</v>
      </c>
      <c r="AB446" s="45" t="e">
        <f t="shared" si="83"/>
        <v>#REF!</v>
      </c>
    </row>
    <row r="447" spans="1:28" ht="13.5" customHeight="1">
      <c r="A447" s="47" t="e">
        <f>'Conveyor List'!#REF!</f>
        <v>#REF!</v>
      </c>
      <c r="B44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7" s="41" t="e">
        <f>IF(AND('Conveyor List'!#REF!="",'Conveyor List'!#REF!=""),0,'Conveyor List'!#REF!+'Conveyor List'!#REF!/12)</f>
        <v>#REF!</v>
      </c>
      <c r="D447" s="41" t="e">
        <f>IF(AND('Conveyor List'!#REF!="",'Conveyor List'!#REF!=""),0,IF(ISERROR(FIND("Slave",'Conveyor List'!#REF!)) =FALSE,'Conveyor List'!#REF!+'Conveyor List'!#REF!/12,0))</f>
        <v>#REF!</v>
      </c>
      <c r="E447" s="42" t="e">
        <f>IF('Conveyor List'!#REF!="",0,'Conveyor List'!#REF!)</f>
        <v>#REF!</v>
      </c>
      <c r="F44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7" s="41">
        <f>IF(Rework!W448&gt;0,IF(Rework!W448&gt;1,2,1),0)</f>
        <v>0</v>
      </c>
      <c r="I447" s="43">
        <f>IF(Rework!X448="",IF(Rework!$E448=61.5,2400,1800),Rework!X448)</f>
        <v>1800</v>
      </c>
      <c r="J447" s="41">
        <v>30</v>
      </c>
      <c r="K447" s="44">
        <f>IF(ISERROR(FIND("Slider",'Conveyor List'!#REF!))=FALSE,0.3,IF(ISERROR(FIND("Roller",'Conveyor List'!#REF!))=FALSE,0.05,0.25))</f>
        <v>0.25</v>
      </c>
      <c r="L447" s="44">
        <v>1</v>
      </c>
      <c r="M447" s="44">
        <v>0.95</v>
      </c>
      <c r="N447" s="44">
        <v>0.85</v>
      </c>
      <c r="O447" s="44">
        <f>IF(ISERROR(FIND("M",'Conveyor List'!#REF!))=TRUE,0.95,1)</f>
        <v>0.95</v>
      </c>
      <c r="P447" s="44">
        <v>1</v>
      </c>
      <c r="Q447" s="39" t="e">
        <f t="shared" si="72"/>
        <v>#REF!</v>
      </c>
      <c r="R447" s="39" t="e">
        <f t="shared" si="73"/>
        <v>#REF!</v>
      </c>
      <c r="S447" s="39" t="e">
        <f t="shared" si="74"/>
        <v>#REF!</v>
      </c>
      <c r="T447" s="39" t="e">
        <f t="shared" si="75"/>
        <v>#REF!</v>
      </c>
      <c r="U447" s="39" t="e">
        <f t="shared" si="76"/>
        <v>#REF!</v>
      </c>
      <c r="V447" s="39">
        <f t="shared" si="77"/>
        <v>0</v>
      </c>
      <c r="W447" s="39" t="e">
        <f t="shared" si="78"/>
        <v>#REF!</v>
      </c>
      <c r="X447" s="39" t="e">
        <f t="shared" si="79"/>
        <v>#REF!</v>
      </c>
      <c r="Y447" s="39" t="e">
        <f t="shared" si="80"/>
        <v>#REF!</v>
      </c>
      <c r="Z447" s="50" t="e">
        <f t="shared" si="81"/>
        <v>#REF!</v>
      </c>
      <c r="AA447" s="32" t="e">
        <f t="shared" si="82"/>
        <v>#REF!</v>
      </c>
      <c r="AB447" s="45" t="e">
        <f t="shared" si="83"/>
        <v>#REF!</v>
      </c>
    </row>
    <row r="448" spans="1:28" ht="13.5" customHeight="1">
      <c r="A448" s="47" t="e">
        <f>'Conveyor List'!#REF!</f>
        <v>#REF!</v>
      </c>
      <c r="B44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8" s="41" t="e">
        <f>IF(AND('Conveyor List'!#REF!="",'Conveyor List'!#REF!=""),0,'Conveyor List'!#REF!+'Conveyor List'!#REF!/12)</f>
        <v>#REF!</v>
      </c>
      <c r="D448" s="41" t="e">
        <f>IF(AND('Conveyor List'!#REF!="",'Conveyor List'!#REF!=""),0,IF(ISERROR(FIND("Slave",'Conveyor List'!#REF!)) =FALSE,'Conveyor List'!#REF!+'Conveyor List'!#REF!/12,0))</f>
        <v>#REF!</v>
      </c>
      <c r="E448" s="42" t="e">
        <f>IF('Conveyor List'!#REF!="",0,'Conveyor List'!#REF!)</f>
        <v>#REF!</v>
      </c>
      <c r="F44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8" s="41">
        <f>IF(Rework!W449&gt;0,IF(Rework!W449&gt;1,2,1),0)</f>
        <v>0</v>
      </c>
      <c r="I448" s="43">
        <f>IF(Rework!X449="",IF(Rework!$E449=61.5,2400,1800),Rework!X449)</f>
        <v>1800</v>
      </c>
      <c r="J448" s="41">
        <v>30</v>
      </c>
      <c r="K448" s="44">
        <f>IF(ISERROR(FIND("Slider",'Conveyor List'!#REF!))=FALSE,0.3,IF(ISERROR(FIND("Roller",'Conveyor List'!#REF!))=FALSE,0.05,0.25))</f>
        <v>0.25</v>
      </c>
      <c r="L448" s="44">
        <v>1</v>
      </c>
      <c r="M448" s="44">
        <v>0.95</v>
      </c>
      <c r="N448" s="44">
        <v>0.85</v>
      </c>
      <c r="O448" s="44">
        <f>IF(ISERROR(FIND("M",'Conveyor List'!#REF!))=TRUE,0.95,1)</f>
        <v>0.95</v>
      </c>
      <c r="P448" s="44">
        <v>1</v>
      </c>
      <c r="Q448" s="39" t="e">
        <f t="shared" si="72"/>
        <v>#REF!</v>
      </c>
      <c r="R448" s="39" t="e">
        <f t="shared" si="73"/>
        <v>#REF!</v>
      </c>
      <c r="S448" s="39" t="e">
        <f t="shared" si="74"/>
        <v>#REF!</v>
      </c>
      <c r="T448" s="39" t="e">
        <f t="shared" si="75"/>
        <v>#REF!</v>
      </c>
      <c r="U448" s="39" t="e">
        <f t="shared" si="76"/>
        <v>#REF!</v>
      </c>
      <c r="V448" s="39">
        <f t="shared" si="77"/>
        <v>0</v>
      </c>
      <c r="W448" s="39" t="e">
        <f t="shared" si="78"/>
        <v>#REF!</v>
      </c>
      <c r="X448" s="39" t="e">
        <f t="shared" si="79"/>
        <v>#REF!</v>
      </c>
      <c r="Y448" s="39" t="e">
        <f t="shared" si="80"/>
        <v>#REF!</v>
      </c>
      <c r="Z448" s="50" t="e">
        <f t="shared" si="81"/>
        <v>#REF!</v>
      </c>
      <c r="AA448" s="32" t="e">
        <f t="shared" si="82"/>
        <v>#REF!</v>
      </c>
      <c r="AB448" s="45" t="e">
        <f t="shared" si="83"/>
        <v>#REF!</v>
      </c>
    </row>
    <row r="449" spans="1:28" ht="13.5" customHeight="1">
      <c r="A449" s="47" t="e">
        <f>'Conveyor List'!#REF!</f>
        <v>#REF!</v>
      </c>
      <c r="B44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9" s="41" t="e">
        <f>IF(AND('Conveyor List'!#REF!="",'Conveyor List'!#REF!=""),0,'Conveyor List'!#REF!+'Conveyor List'!#REF!/12)</f>
        <v>#REF!</v>
      </c>
      <c r="D449" s="41" t="e">
        <f>IF(AND('Conveyor List'!#REF!="",'Conveyor List'!#REF!=""),0,IF(ISERROR(FIND("Slave",'Conveyor List'!#REF!)) =FALSE,'Conveyor List'!#REF!+'Conveyor List'!#REF!/12,0))</f>
        <v>#REF!</v>
      </c>
      <c r="E449" s="42" t="e">
        <f>IF('Conveyor List'!#REF!="",0,'Conveyor List'!#REF!)</f>
        <v>#REF!</v>
      </c>
      <c r="F44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9" s="41">
        <f>IF(Rework!W450&gt;0,IF(Rework!W450&gt;1,2,1),0)</f>
        <v>0</v>
      </c>
      <c r="I449" s="43">
        <f>IF(Rework!X450="",IF(Rework!$E450=61.5,2400,1800),Rework!X450)</f>
        <v>1800</v>
      </c>
      <c r="J449" s="41">
        <v>30</v>
      </c>
      <c r="K449" s="44">
        <f>IF(ISERROR(FIND("Slider",'Conveyor List'!#REF!))=FALSE,0.3,IF(ISERROR(FIND("Roller",'Conveyor List'!#REF!))=FALSE,0.05,0.25))</f>
        <v>0.25</v>
      </c>
      <c r="L449" s="44">
        <v>1</v>
      </c>
      <c r="M449" s="44">
        <v>0.95</v>
      </c>
      <c r="N449" s="44">
        <v>0.85</v>
      </c>
      <c r="O449" s="44">
        <f>IF(ISERROR(FIND("M",'Conveyor List'!#REF!))=TRUE,0.95,1)</f>
        <v>0.95</v>
      </c>
      <c r="P449" s="44">
        <v>1</v>
      </c>
      <c r="Q449" s="39" t="e">
        <f t="shared" si="72"/>
        <v>#REF!</v>
      </c>
      <c r="R449" s="39" t="e">
        <f t="shared" si="73"/>
        <v>#REF!</v>
      </c>
      <c r="S449" s="39" t="e">
        <f t="shared" si="74"/>
        <v>#REF!</v>
      </c>
      <c r="T449" s="39" t="e">
        <f t="shared" si="75"/>
        <v>#REF!</v>
      </c>
      <c r="U449" s="39" t="e">
        <f t="shared" si="76"/>
        <v>#REF!</v>
      </c>
      <c r="V449" s="39">
        <f t="shared" si="77"/>
        <v>0</v>
      </c>
      <c r="W449" s="39" t="e">
        <f t="shared" si="78"/>
        <v>#REF!</v>
      </c>
      <c r="X449" s="39" t="e">
        <f t="shared" si="79"/>
        <v>#REF!</v>
      </c>
      <c r="Y449" s="39" t="e">
        <f t="shared" si="80"/>
        <v>#REF!</v>
      </c>
      <c r="Z449" s="50" t="e">
        <f t="shared" si="81"/>
        <v>#REF!</v>
      </c>
      <c r="AA449" s="32" t="e">
        <f t="shared" si="82"/>
        <v>#REF!</v>
      </c>
      <c r="AB449" s="45" t="e">
        <f t="shared" si="83"/>
        <v>#REF!</v>
      </c>
    </row>
    <row r="450" spans="1:28" ht="13.5" customHeight="1">
      <c r="A450" s="47" t="e">
        <f>'Conveyor List'!#REF!</f>
        <v>#REF!</v>
      </c>
      <c r="B45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0" s="41" t="e">
        <f>IF(AND('Conveyor List'!#REF!="",'Conveyor List'!#REF!=""),0,'Conveyor List'!#REF!+'Conveyor List'!#REF!/12)</f>
        <v>#REF!</v>
      </c>
      <c r="D450" s="41" t="e">
        <f>IF(AND('Conveyor List'!#REF!="",'Conveyor List'!#REF!=""),0,IF(ISERROR(FIND("Slave",'Conveyor List'!#REF!)) =FALSE,'Conveyor List'!#REF!+'Conveyor List'!#REF!/12,0))</f>
        <v>#REF!</v>
      </c>
      <c r="E450" s="42" t="e">
        <f>IF('Conveyor List'!#REF!="",0,'Conveyor List'!#REF!)</f>
        <v>#REF!</v>
      </c>
      <c r="F45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0" s="41">
        <f>IF(Rework!W451&gt;0,IF(Rework!W451&gt;1,2,1),0)</f>
        <v>0</v>
      </c>
      <c r="I450" s="43">
        <f>IF(Rework!X451="",IF(Rework!$E451=61.5,2400,1800),Rework!X451)</f>
        <v>1800</v>
      </c>
      <c r="J450" s="41">
        <v>30</v>
      </c>
      <c r="K450" s="44">
        <f>IF(ISERROR(FIND("Slider",'Conveyor List'!#REF!))=FALSE,0.3,IF(ISERROR(FIND("Roller",'Conveyor List'!#REF!))=FALSE,0.05,0.25))</f>
        <v>0.25</v>
      </c>
      <c r="L450" s="44">
        <v>1</v>
      </c>
      <c r="M450" s="44">
        <v>0.95</v>
      </c>
      <c r="N450" s="44">
        <v>0.85</v>
      </c>
      <c r="O450" s="44">
        <f>IF(ISERROR(FIND("M",'Conveyor List'!#REF!))=TRUE,0.95,1)</f>
        <v>0.95</v>
      </c>
      <c r="P450" s="44">
        <v>1</v>
      </c>
      <c r="Q450" s="39" t="e">
        <f t="shared" si="72"/>
        <v>#REF!</v>
      </c>
      <c r="R450" s="39" t="e">
        <f t="shared" si="73"/>
        <v>#REF!</v>
      </c>
      <c r="S450" s="39" t="e">
        <f t="shared" si="74"/>
        <v>#REF!</v>
      </c>
      <c r="T450" s="39" t="e">
        <f t="shared" si="75"/>
        <v>#REF!</v>
      </c>
      <c r="U450" s="39" t="e">
        <f t="shared" si="76"/>
        <v>#REF!</v>
      </c>
      <c r="V450" s="39">
        <f t="shared" si="77"/>
        <v>0</v>
      </c>
      <c r="W450" s="39" t="e">
        <f t="shared" si="78"/>
        <v>#REF!</v>
      </c>
      <c r="X450" s="39" t="e">
        <f t="shared" si="79"/>
        <v>#REF!</v>
      </c>
      <c r="Y450" s="39" t="e">
        <f t="shared" si="80"/>
        <v>#REF!</v>
      </c>
      <c r="Z450" s="50" t="e">
        <f t="shared" si="81"/>
        <v>#REF!</v>
      </c>
      <c r="AA450" s="32" t="e">
        <f t="shared" si="82"/>
        <v>#REF!</v>
      </c>
      <c r="AB450" s="45" t="e">
        <f t="shared" si="83"/>
        <v>#REF!</v>
      </c>
    </row>
    <row r="451" spans="1:28" ht="13.5" customHeight="1">
      <c r="A451" s="47" t="e">
        <f>'Conveyor List'!#REF!</f>
        <v>#REF!</v>
      </c>
      <c r="B45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1" s="41" t="e">
        <f>IF(AND('Conveyor List'!#REF!="",'Conveyor List'!#REF!=""),0,'Conveyor List'!#REF!+'Conveyor List'!#REF!/12)</f>
        <v>#REF!</v>
      </c>
      <c r="D451" s="41" t="e">
        <f>IF(AND('Conveyor List'!#REF!="",'Conveyor List'!#REF!=""),0,IF(ISERROR(FIND("Slave",'Conveyor List'!#REF!)) =FALSE,'Conveyor List'!#REF!+'Conveyor List'!#REF!/12,0))</f>
        <v>#REF!</v>
      </c>
      <c r="E451" s="42" t="e">
        <f>IF('Conveyor List'!#REF!="",0,'Conveyor List'!#REF!)</f>
        <v>#REF!</v>
      </c>
      <c r="F45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1" s="41">
        <f>IF(Rework!W452&gt;0,IF(Rework!W452&gt;1,2,1),0)</f>
        <v>0</v>
      </c>
      <c r="I451" s="43">
        <f>IF(Rework!X452="",IF(Rework!$E452=61.5,2400,1800),Rework!X452)</f>
        <v>1800</v>
      </c>
      <c r="J451" s="41">
        <v>30</v>
      </c>
      <c r="K451" s="44">
        <f>IF(ISERROR(FIND("Slider",'Conveyor List'!#REF!))=FALSE,0.3,IF(ISERROR(FIND("Roller",'Conveyor List'!#REF!))=FALSE,0.05,0.25))</f>
        <v>0.25</v>
      </c>
      <c r="L451" s="44">
        <v>1</v>
      </c>
      <c r="M451" s="44">
        <v>0.95</v>
      </c>
      <c r="N451" s="44">
        <v>0.85</v>
      </c>
      <c r="O451" s="44">
        <f>IF(ISERROR(FIND("M",'Conveyor List'!#REF!))=TRUE,0.95,1)</f>
        <v>0.95</v>
      </c>
      <c r="P451" s="44">
        <v>1</v>
      </c>
      <c r="Q451" s="39" t="e">
        <f t="shared" si="72"/>
        <v>#REF!</v>
      </c>
      <c r="R451" s="39" t="e">
        <f t="shared" si="73"/>
        <v>#REF!</v>
      </c>
      <c r="S451" s="39" t="e">
        <f t="shared" si="74"/>
        <v>#REF!</v>
      </c>
      <c r="T451" s="39" t="e">
        <f t="shared" si="75"/>
        <v>#REF!</v>
      </c>
      <c r="U451" s="39" t="e">
        <f t="shared" si="76"/>
        <v>#REF!</v>
      </c>
      <c r="V451" s="39">
        <f t="shared" si="77"/>
        <v>0</v>
      </c>
      <c r="W451" s="39" t="e">
        <f t="shared" si="78"/>
        <v>#REF!</v>
      </c>
      <c r="X451" s="39" t="e">
        <f t="shared" si="79"/>
        <v>#REF!</v>
      </c>
      <c r="Y451" s="39" t="e">
        <f t="shared" si="80"/>
        <v>#REF!</v>
      </c>
      <c r="Z451" s="50" t="e">
        <f t="shared" si="81"/>
        <v>#REF!</v>
      </c>
      <c r="AA451" s="32" t="e">
        <f t="shared" si="82"/>
        <v>#REF!</v>
      </c>
      <c r="AB451" s="45" t="e">
        <f t="shared" si="83"/>
        <v>#REF!</v>
      </c>
    </row>
    <row r="452" spans="1:28" ht="13.5" customHeight="1">
      <c r="A452" s="47" t="e">
        <f>'Conveyor List'!#REF!</f>
        <v>#REF!</v>
      </c>
      <c r="B45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2" s="41" t="e">
        <f>IF(AND('Conveyor List'!#REF!="",'Conveyor List'!#REF!=""),0,'Conveyor List'!#REF!+'Conveyor List'!#REF!/12)</f>
        <v>#REF!</v>
      </c>
      <c r="D452" s="41" t="e">
        <f>IF(AND('Conveyor List'!#REF!="",'Conveyor List'!#REF!=""),0,IF(ISERROR(FIND("Slave",'Conveyor List'!#REF!)) =FALSE,'Conveyor List'!#REF!+'Conveyor List'!#REF!/12,0))</f>
        <v>#REF!</v>
      </c>
      <c r="E452" s="42" t="e">
        <f>IF('Conveyor List'!#REF!="",0,'Conveyor List'!#REF!)</f>
        <v>#REF!</v>
      </c>
      <c r="F45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2" s="41">
        <f>IF(Rework!W453&gt;0,IF(Rework!W453&gt;1,2,1),0)</f>
        <v>0</v>
      </c>
      <c r="I452" s="43">
        <f>IF(Rework!X453="",IF(Rework!$E453=61.5,2400,1800),Rework!X453)</f>
        <v>1800</v>
      </c>
      <c r="J452" s="41">
        <v>30</v>
      </c>
      <c r="K452" s="44">
        <f>IF(ISERROR(FIND("Slider",'Conveyor List'!#REF!))=FALSE,0.3,IF(ISERROR(FIND("Roller",'Conveyor List'!#REF!))=FALSE,0.05,0.25))</f>
        <v>0.25</v>
      </c>
      <c r="L452" s="44">
        <v>1</v>
      </c>
      <c r="M452" s="44">
        <v>0.95</v>
      </c>
      <c r="N452" s="44">
        <v>0.85</v>
      </c>
      <c r="O452" s="44">
        <f>IF(ISERROR(FIND("M",'Conveyor List'!#REF!))=TRUE,0.95,1)</f>
        <v>0.95</v>
      </c>
      <c r="P452" s="44">
        <v>1</v>
      </c>
      <c r="Q452" s="39" t="e">
        <f t="shared" si="72"/>
        <v>#REF!</v>
      </c>
      <c r="R452" s="39" t="e">
        <f t="shared" si="73"/>
        <v>#REF!</v>
      </c>
      <c r="S452" s="39" t="e">
        <f t="shared" si="74"/>
        <v>#REF!</v>
      </c>
      <c r="T452" s="39" t="e">
        <f t="shared" si="75"/>
        <v>#REF!</v>
      </c>
      <c r="U452" s="39" t="e">
        <f t="shared" si="76"/>
        <v>#REF!</v>
      </c>
      <c r="V452" s="39">
        <f t="shared" si="77"/>
        <v>0</v>
      </c>
      <c r="W452" s="39" t="e">
        <f t="shared" si="78"/>
        <v>#REF!</v>
      </c>
      <c r="X452" s="39" t="e">
        <f t="shared" si="79"/>
        <v>#REF!</v>
      </c>
      <c r="Y452" s="39" t="e">
        <f t="shared" si="80"/>
        <v>#REF!</v>
      </c>
      <c r="Z452" s="50" t="e">
        <f t="shared" si="81"/>
        <v>#REF!</v>
      </c>
      <c r="AA452" s="32" t="e">
        <f t="shared" si="82"/>
        <v>#REF!</v>
      </c>
      <c r="AB452" s="45" t="e">
        <f t="shared" si="83"/>
        <v>#REF!</v>
      </c>
    </row>
    <row r="453" spans="1:28" ht="13.5" customHeight="1">
      <c r="A453" s="47" t="e">
        <f>'Conveyor List'!#REF!</f>
        <v>#REF!</v>
      </c>
      <c r="B45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3" s="41" t="e">
        <f>IF(AND('Conveyor List'!#REF!="",'Conveyor List'!#REF!=""),0,'Conveyor List'!#REF!+'Conveyor List'!#REF!/12)</f>
        <v>#REF!</v>
      </c>
      <c r="D453" s="41" t="e">
        <f>IF(AND('Conveyor List'!#REF!="",'Conveyor List'!#REF!=""),0,IF(ISERROR(FIND("Slave",'Conveyor List'!#REF!)) =FALSE,'Conveyor List'!#REF!+'Conveyor List'!#REF!/12,0))</f>
        <v>#REF!</v>
      </c>
      <c r="E453" s="42" t="e">
        <f>IF('Conveyor List'!#REF!="",0,'Conveyor List'!#REF!)</f>
        <v>#REF!</v>
      </c>
      <c r="F45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3" s="41">
        <f>IF(Rework!W454&gt;0,IF(Rework!W454&gt;1,2,1),0)</f>
        <v>0</v>
      </c>
      <c r="I453" s="43">
        <f>IF(Rework!X454="",IF(Rework!$E454=61.5,2400,1800),Rework!X454)</f>
        <v>1800</v>
      </c>
      <c r="J453" s="41">
        <v>30</v>
      </c>
      <c r="K453" s="44">
        <f>IF(ISERROR(FIND("Slider",'Conveyor List'!#REF!))=FALSE,0.3,IF(ISERROR(FIND("Roller",'Conveyor List'!#REF!))=FALSE,0.05,0.25))</f>
        <v>0.25</v>
      </c>
      <c r="L453" s="44">
        <v>1</v>
      </c>
      <c r="M453" s="44">
        <v>0.95</v>
      </c>
      <c r="N453" s="44">
        <v>0.85</v>
      </c>
      <c r="O453" s="44">
        <f>IF(ISERROR(FIND("M",'Conveyor List'!#REF!))=TRUE,0.95,1)</f>
        <v>0.95</v>
      </c>
      <c r="P453" s="44">
        <v>1</v>
      </c>
      <c r="Q453" s="39" t="e">
        <f t="shared" si="72"/>
        <v>#REF!</v>
      </c>
      <c r="R453" s="39" t="e">
        <f t="shared" si="73"/>
        <v>#REF!</v>
      </c>
      <c r="S453" s="39" t="e">
        <f t="shared" si="74"/>
        <v>#REF!</v>
      </c>
      <c r="T453" s="39" t="e">
        <f t="shared" si="75"/>
        <v>#REF!</v>
      </c>
      <c r="U453" s="39" t="e">
        <f t="shared" si="76"/>
        <v>#REF!</v>
      </c>
      <c r="V453" s="39">
        <f t="shared" si="77"/>
        <v>0</v>
      </c>
      <c r="W453" s="39" t="e">
        <f t="shared" si="78"/>
        <v>#REF!</v>
      </c>
      <c r="X453" s="39" t="e">
        <f t="shared" si="79"/>
        <v>#REF!</v>
      </c>
      <c r="Y453" s="39" t="e">
        <f t="shared" si="80"/>
        <v>#REF!</v>
      </c>
      <c r="Z453" s="50" t="e">
        <f t="shared" si="81"/>
        <v>#REF!</v>
      </c>
      <c r="AA453" s="32" t="e">
        <f t="shared" si="82"/>
        <v>#REF!</v>
      </c>
      <c r="AB453" s="45" t="e">
        <f t="shared" si="83"/>
        <v>#REF!</v>
      </c>
    </row>
    <row r="454" spans="1:28" ht="13.5" customHeight="1">
      <c r="A454" s="47" t="e">
        <f>'Conveyor List'!#REF!</f>
        <v>#REF!</v>
      </c>
      <c r="B45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4" s="41" t="e">
        <f>IF(AND('Conveyor List'!#REF!="",'Conveyor List'!#REF!=""),0,'Conveyor List'!#REF!+'Conveyor List'!#REF!/12)</f>
        <v>#REF!</v>
      </c>
      <c r="D454" s="41" t="e">
        <f>IF(AND('Conveyor List'!#REF!="",'Conveyor List'!#REF!=""),0,IF(ISERROR(FIND("Slave",'Conveyor List'!#REF!)) =FALSE,'Conveyor List'!#REF!+'Conveyor List'!#REF!/12,0))</f>
        <v>#REF!</v>
      </c>
      <c r="E454" s="42" t="e">
        <f>IF('Conveyor List'!#REF!="",0,'Conveyor List'!#REF!)</f>
        <v>#REF!</v>
      </c>
      <c r="F45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4" s="41">
        <f>IF(Rework!W455&gt;0,IF(Rework!W455&gt;1,2,1),0)</f>
        <v>0</v>
      </c>
      <c r="I454" s="43">
        <f>IF(Rework!X455="",IF(Rework!$E455=61.5,2400,1800),Rework!X455)</f>
        <v>1800</v>
      </c>
      <c r="J454" s="41">
        <v>30</v>
      </c>
      <c r="K454" s="44">
        <f>IF(ISERROR(FIND("Slider",'Conveyor List'!#REF!))=FALSE,0.3,IF(ISERROR(FIND("Roller",'Conveyor List'!#REF!))=FALSE,0.05,0.25))</f>
        <v>0.25</v>
      </c>
      <c r="L454" s="44">
        <v>1</v>
      </c>
      <c r="M454" s="44">
        <v>0.95</v>
      </c>
      <c r="N454" s="44">
        <v>0.85</v>
      </c>
      <c r="O454" s="44">
        <f>IF(ISERROR(FIND("M",'Conveyor List'!#REF!))=TRUE,0.95,1)</f>
        <v>0.95</v>
      </c>
      <c r="P454" s="44">
        <v>1</v>
      </c>
      <c r="Q454" s="39" t="e">
        <f t="shared" ref="Q454:Q502" si="84">IF(B454=0,0,(I454*J454)/(60*B454))</f>
        <v>#REF!</v>
      </c>
      <c r="R454" s="39" t="e">
        <f t="shared" ref="R454:R502" si="85">IF(E454=0,0,(2*L454*((E454-1)/12)))</f>
        <v>#REF!</v>
      </c>
      <c r="S454" s="39" t="e">
        <f t="shared" ref="S454:S502" si="86">IF(B454=0,0,(1.25*B454*K454*C454*(Q454+R454))/(33000*M454*N454*O454))</f>
        <v>#REF!</v>
      </c>
      <c r="T454" s="39" t="e">
        <f t="shared" ref="T454:T502" si="87">IF(AND(G454=0,F454=0),0,(1.25*I454*J454*((G454-F454)/12))/(60*33000*M454*N454*O454))</f>
        <v>#REF!</v>
      </c>
      <c r="U454" s="39" t="e">
        <f t="shared" ref="U454:U502" si="88">IF(E454=0,0,(1.25*B454*0.05*(Q454+(((E454/12)-1)*L454))*C454)/(60*33000*M454*N454*O454))</f>
        <v>#REF!</v>
      </c>
      <c r="V454" s="39">
        <f t="shared" ref="V454:V502" si="89">IF(H454=0,0,(1.25*B454*K454*(H454*((12*(E454-1))+200)))/(33000*M454*N454*O454))</f>
        <v>0</v>
      </c>
      <c r="W454" s="39" t="e">
        <f t="shared" ref="W454:W502" si="90">IF(D454=0,0,(1.25*B454*K454*D454*(Q454+R454))/(33000*M454*N454*O454*O454)+5*(0.01*(500+1.25*((Q454+R454)*K454*D454)))*B454/(33000*M454*N454*O454*O454))</f>
        <v>#REF!</v>
      </c>
      <c r="X454" s="39" t="e">
        <f t="shared" ref="X454:X502" si="91">IF(B454=0,0,ROUNDUP(((AA454/B454)*33000*N454),0))</f>
        <v>#REF!</v>
      </c>
      <c r="Y454" s="39" t="e">
        <f t="shared" ref="Y454:Y502" si="92">IF(C454="",0,ROUNDUP((((K454*(C454+D454)*(Q454+R454))+(J454+((G454-F454)/12)))/0.85),0))</f>
        <v>#REF!</v>
      </c>
      <c r="Z454" s="50" t="e">
        <f t="shared" ref="Z454:Z502" si="93">S454+T454+U454+V454+W454</f>
        <v>#REF!</v>
      </c>
      <c r="AA454" s="32" t="e">
        <f t="shared" ref="AA454:AA502" si="94">VLOOKUP(Z454,$AD$3:$AF$13,3,TRUE)</f>
        <v>#REF!</v>
      </c>
      <c r="AB454" s="45" t="e">
        <f t="shared" ref="AB454:AB502" si="95">VLOOKUP(X454,$AH$3:$AJ$5,3,TRUE)</f>
        <v>#REF!</v>
      </c>
    </row>
    <row r="455" spans="1:28" ht="13.5" customHeight="1">
      <c r="A455" s="47" t="e">
        <f>'Conveyor List'!#REF!</f>
        <v>#REF!</v>
      </c>
      <c r="B45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5" s="41" t="e">
        <f>IF(AND('Conveyor List'!#REF!="",'Conveyor List'!#REF!=""),0,'Conveyor List'!#REF!+'Conveyor List'!#REF!/12)</f>
        <v>#REF!</v>
      </c>
      <c r="D455" s="41" t="e">
        <f>IF(AND('Conveyor List'!#REF!="",'Conveyor List'!#REF!=""),0,IF(ISERROR(FIND("Slave",'Conveyor List'!#REF!)) =FALSE,'Conveyor List'!#REF!+'Conveyor List'!#REF!/12,0))</f>
        <v>#REF!</v>
      </c>
      <c r="E455" s="42" t="e">
        <f>IF('Conveyor List'!#REF!="",0,'Conveyor List'!#REF!)</f>
        <v>#REF!</v>
      </c>
      <c r="F45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5" s="41">
        <f>IF(Rework!W456&gt;0,IF(Rework!W456&gt;1,2,1),0)</f>
        <v>0</v>
      </c>
      <c r="I455" s="43">
        <f>IF(Rework!X456="",IF(Rework!$E456=61.5,2400,1800),Rework!X456)</f>
        <v>1800</v>
      </c>
      <c r="J455" s="41">
        <v>30</v>
      </c>
      <c r="K455" s="44">
        <f>IF(ISERROR(FIND("Slider",'Conveyor List'!#REF!))=FALSE,0.3,IF(ISERROR(FIND("Roller",'Conveyor List'!#REF!))=FALSE,0.05,0.25))</f>
        <v>0.25</v>
      </c>
      <c r="L455" s="44">
        <v>1</v>
      </c>
      <c r="M455" s="44">
        <v>0.95</v>
      </c>
      <c r="N455" s="44">
        <v>0.85</v>
      </c>
      <c r="O455" s="44">
        <f>IF(ISERROR(FIND("M",'Conveyor List'!#REF!))=TRUE,0.95,1)</f>
        <v>0.95</v>
      </c>
      <c r="P455" s="44">
        <v>1</v>
      </c>
      <c r="Q455" s="39" t="e">
        <f t="shared" si="84"/>
        <v>#REF!</v>
      </c>
      <c r="R455" s="39" t="e">
        <f t="shared" si="85"/>
        <v>#REF!</v>
      </c>
      <c r="S455" s="39" t="e">
        <f t="shared" si="86"/>
        <v>#REF!</v>
      </c>
      <c r="T455" s="39" t="e">
        <f t="shared" si="87"/>
        <v>#REF!</v>
      </c>
      <c r="U455" s="39" t="e">
        <f t="shared" si="88"/>
        <v>#REF!</v>
      </c>
      <c r="V455" s="39">
        <f t="shared" si="89"/>
        <v>0</v>
      </c>
      <c r="W455" s="39" t="e">
        <f t="shared" si="90"/>
        <v>#REF!</v>
      </c>
      <c r="X455" s="39" t="e">
        <f t="shared" si="91"/>
        <v>#REF!</v>
      </c>
      <c r="Y455" s="39" t="e">
        <f t="shared" si="92"/>
        <v>#REF!</v>
      </c>
      <c r="Z455" s="50" t="e">
        <f t="shared" si="93"/>
        <v>#REF!</v>
      </c>
      <c r="AA455" s="32" t="e">
        <f t="shared" si="94"/>
        <v>#REF!</v>
      </c>
      <c r="AB455" s="45" t="e">
        <f t="shared" si="95"/>
        <v>#REF!</v>
      </c>
    </row>
    <row r="456" spans="1:28" ht="13.5" customHeight="1">
      <c r="A456" s="47" t="e">
        <f>'Conveyor List'!#REF!</f>
        <v>#REF!</v>
      </c>
      <c r="B45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6" s="41" t="e">
        <f>IF(AND('Conveyor List'!#REF!="",'Conveyor List'!#REF!=""),0,'Conveyor List'!#REF!+'Conveyor List'!#REF!/12)</f>
        <v>#REF!</v>
      </c>
      <c r="D456" s="41" t="e">
        <f>IF(AND('Conveyor List'!#REF!="",'Conveyor List'!#REF!=""),0,IF(ISERROR(FIND("Slave",'Conveyor List'!#REF!)) =FALSE,'Conveyor List'!#REF!+'Conveyor List'!#REF!/12,0))</f>
        <v>#REF!</v>
      </c>
      <c r="E456" s="42" t="e">
        <f>IF('Conveyor List'!#REF!="",0,'Conveyor List'!#REF!)</f>
        <v>#REF!</v>
      </c>
      <c r="F45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6" s="41">
        <f>IF(Rework!W457&gt;0,IF(Rework!W457&gt;1,2,1),0)</f>
        <v>0</v>
      </c>
      <c r="I456" s="43">
        <f>IF(Rework!X457="",IF(Rework!$E457=61.5,2400,1800),Rework!X457)</f>
        <v>1800</v>
      </c>
      <c r="J456" s="41">
        <v>30</v>
      </c>
      <c r="K456" s="44">
        <f>IF(ISERROR(FIND("Slider",'Conveyor List'!#REF!))=FALSE,0.3,IF(ISERROR(FIND("Roller",'Conveyor List'!#REF!))=FALSE,0.05,0.25))</f>
        <v>0.25</v>
      </c>
      <c r="L456" s="44">
        <v>1</v>
      </c>
      <c r="M456" s="44">
        <v>0.95</v>
      </c>
      <c r="N456" s="44">
        <v>0.85</v>
      </c>
      <c r="O456" s="44">
        <f>IF(ISERROR(FIND("M",'Conveyor List'!#REF!))=TRUE,0.95,1)</f>
        <v>0.95</v>
      </c>
      <c r="P456" s="44">
        <v>1</v>
      </c>
      <c r="Q456" s="39" t="e">
        <f t="shared" si="84"/>
        <v>#REF!</v>
      </c>
      <c r="R456" s="39" t="e">
        <f t="shared" si="85"/>
        <v>#REF!</v>
      </c>
      <c r="S456" s="39" t="e">
        <f t="shared" si="86"/>
        <v>#REF!</v>
      </c>
      <c r="T456" s="39" t="e">
        <f t="shared" si="87"/>
        <v>#REF!</v>
      </c>
      <c r="U456" s="39" t="e">
        <f t="shared" si="88"/>
        <v>#REF!</v>
      </c>
      <c r="V456" s="39">
        <f t="shared" si="89"/>
        <v>0</v>
      </c>
      <c r="W456" s="39" t="e">
        <f t="shared" si="90"/>
        <v>#REF!</v>
      </c>
      <c r="X456" s="39" t="e">
        <f t="shared" si="91"/>
        <v>#REF!</v>
      </c>
      <c r="Y456" s="39" t="e">
        <f t="shared" si="92"/>
        <v>#REF!</v>
      </c>
      <c r="Z456" s="50" t="e">
        <f t="shared" si="93"/>
        <v>#REF!</v>
      </c>
      <c r="AA456" s="32" t="e">
        <f t="shared" si="94"/>
        <v>#REF!</v>
      </c>
      <c r="AB456" s="45" t="e">
        <f t="shared" si="95"/>
        <v>#REF!</v>
      </c>
    </row>
    <row r="457" spans="1:28" ht="13.5" customHeight="1">
      <c r="A457" s="47" t="e">
        <f>'Conveyor List'!#REF!</f>
        <v>#REF!</v>
      </c>
      <c r="B45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7" s="41" t="e">
        <f>IF(AND('Conveyor List'!#REF!="",'Conveyor List'!#REF!=""),0,'Conveyor List'!#REF!+'Conveyor List'!#REF!/12)</f>
        <v>#REF!</v>
      </c>
      <c r="D457" s="41" t="e">
        <f>IF(AND('Conveyor List'!#REF!="",'Conveyor List'!#REF!=""),0,IF(ISERROR(FIND("Slave",'Conveyor List'!#REF!)) =FALSE,'Conveyor List'!#REF!+'Conveyor List'!#REF!/12,0))</f>
        <v>#REF!</v>
      </c>
      <c r="E457" s="42" t="e">
        <f>IF('Conveyor List'!#REF!="",0,'Conveyor List'!#REF!)</f>
        <v>#REF!</v>
      </c>
      <c r="F45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7" s="41">
        <f>IF(Rework!W458&gt;0,IF(Rework!W458&gt;1,2,1),0)</f>
        <v>0</v>
      </c>
      <c r="I457" s="43">
        <f>IF(Rework!X458="",IF(Rework!$E458=61.5,2400,1800),Rework!X458)</f>
        <v>1800</v>
      </c>
      <c r="J457" s="41">
        <v>30</v>
      </c>
      <c r="K457" s="44">
        <f>IF(ISERROR(FIND("Slider",'Conveyor List'!#REF!))=FALSE,0.3,IF(ISERROR(FIND("Roller",'Conveyor List'!#REF!))=FALSE,0.05,0.25))</f>
        <v>0.25</v>
      </c>
      <c r="L457" s="44">
        <v>1</v>
      </c>
      <c r="M457" s="44">
        <v>0.95</v>
      </c>
      <c r="N457" s="44">
        <v>0.85</v>
      </c>
      <c r="O457" s="44">
        <f>IF(ISERROR(FIND("M",'Conveyor List'!#REF!))=TRUE,0.95,1)</f>
        <v>0.95</v>
      </c>
      <c r="P457" s="44">
        <v>1</v>
      </c>
      <c r="Q457" s="39" t="e">
        <f t="shared" si="84"/>
        <v>#REF!</v>
      </c>
      <c r="R457" s="39" t="e">
        <f t="shared" si="85"/>
        <v>#REF!</v>
      </c>
      <c r="S457" s="39" t="e">
        <f t="shared" si="86"/>
        <v>#REF!</v>
      </c>
      <c r="T457" s="39" t="e">
        <f t="shared" si="87"/>
        <v>#REF!</v>
      </c>
      <c r="U457" s="39" t="e">
        <f t="shared" si="88"/>
        <v>#REF!</v>
      </c>
      <c r="V457" s="39">
        <f t="shared" si="89"/>
        <v>0</v>
      </c>
      <c r="W457" s="39" t="e">
        <f t="shared" si="90"/>
        <v>#REF!</v>
      </c>
      <c r="X457" s="39" t="e">
        <f t="shared" si="91"/>
        <v>#REF!</v>
      </c>
      <c r="Y457" s="39" t="e">
        <f t="shared" si="92"/>
        <v>#REF!</v>
      </c>
      <c r="Z457" s="50" t="e">
        <f t="shared" si="93"/>
        <v>#REF!</v>
      </c>
      <c r="AA457" s="32" t="e">
        <f t="shared" si="94"/>
        <v>#REF!</v>
      </c>
      <c r="AB457" s="45" t="e">
        <f t="shared" si="95"/>
        <v>#REF!</v>
      </c>
    </row>
    <row r="458" spans="1:28" ht="13.5" customHeight="1">
      <c r="A458" s="47" t="e">
        <f>'Conveyor List'!#REF!</f>
        <v>#REF!</v>
      </c>
      <c r="B45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8" s="41" t="e">
        <f>IF(AND('Conveyor List'!#REF!="",'Conveyor List'!#REF!=""),0,'Conveyor List'!#REF!+'Conveyor List'!#REF!/12)</f>
        <v>#REF!</v>
      </c>
      <c r="D458" s="41" t="e">
        <f>IF(AND('Conveyor List'!#REF!="",'Conveyor List'!#REF!=""),0,IF(ISERROR(FIND("Slave",'Conveyor List'!#REF!)) =FALSE,'Conveyor List'!#REF!+'Conveyor List'!#REF!/12,0))</f>
        <v>#REF!</v>
      </c>
      <c r="E458" s="42" t="e">
        <f>IF('Conveyor List'!#REF!="",0,'Conveyor List'!#REF!)</f>
        <v>#REF!</v>
      </c>
      <c r="F45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8" s="41">
        <f>IF(Rework!W459&gt;0,IF(Rework!W459&gt;1,2,1),0)</f>
        <v>0</v>
      </c>
      <c r="I458" s="43">
        <f>IF(Rework!X459="",IF(Rework!$E459=61.5,2400,1800),Rework!X459)</f>
        <v>1800</v>
      </c>
      <c r="J458" s="41">
        <v>30</v>
      </c>
      <c r="K458" s="44">
        <f>IF(ISERROR(FIND("Slider",'Conveyor List'!#REF!))=FALSE,0.3,IF(ISERROR(FIND("Roller",'Conveyor List'!#REF!))=FALSE,0.05,0.25))</f>
        <v>0.25</v>
      </c>
      <c r="L458" s="44">
        <v>1</v>
      </c>
      <c r="M458" s="44">
        <v>0.95</v>
      </c>
      <c r="N458" s="44">
        <v>0.85</v>
      </c>
      <c r="O458" s="44">
        <f>IF(ISERROR(FIND("M",'Conveyor List'!#REF!))=TRUE,0.95,1)</f>
        <v>0.95</v>
      </c>
      <c r="P458" s="44">
        <v>1</v>
      </c>
      <c r="Q458" s="39" t="e">
        <f t="shared" si="84"/>
        <v>#REF!</v>
      </c>
      <c r="R458" s="39" t="e">
        <f t="shared" si="85"/>
        <v>#REF!</v>
      </c>
      <c r="S458" s="39" t="e">
        <f t="shared" si="86"/>
        <v>#REF!</v>
      </c>
      <c r="T458" s="39" t="e">
        <f t="shared" si="87"/>
        <v>#REF!</v>
      </c>
      <c r="U458" s="39" t="e">
        <f t="shared" si="88"/>
        <v>#REF!</v>
      </c>
      <c r="V458" s="39">
        <f t="shared" si="89"/>
        <v>0</v>
      </c>
      <c r="W458" s="39" t="e">
        <f t="shared" si="90"/>
        <v>#REF!</v>
      </c>
      <c r="X458" s="39" t="e">
        <f t="shared" si="91"/>
        <v>#REF!</v>
      </c>
      <c r="Y458" s="39" t="e">
        <f t="shared" si="92"/>
        <v>#REF!</v>
      </c>
      <c r="Z458" s="50" t="e">
        <f t="shared" si="93"/>
        <v>#REF!</v>
      </c>
      <c r="AA458" s="32" t="e">
        <f t="shared" si="94"/>
        <v>#REF!</v>
      </c>
      <c r="AB458" s="45" t="e">
        <f t="shared" si="95"/>
        <v>#REF!</v>
      </c>
    </row>
    <row r="459" spans="1:28" ht="13.5" customHeight="1">
      <c r="A459" s="47" t="e">
        <f>'Conveyor List'!#REF!</f>
        <v>#REF!</v>
      </c>
      <c r="B45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9" s="41" t="e">
        <f>IF(AND('Conveyor List'!#REF!="",'Conveyor List'!#REF!=""),0,'Conveyor List'!#REF!+'Conveyor List'!#REF!/12)</f>
        <v>#REF!</v>
      </c>
      <c r="D459" s="41" t="e">
        <f>IF(AND('Conveyor List'!#REF!="",'Conveyor List'!#REF!=""),0,IF(ISERROR(FIND("Slave",'Conveyor List'!#REF!)) =FALSE,'Conveyor List'!#REF!+'Conveyor List'!#REF!/12,0))</f>
        <v>#REF!</v>
      </c>
      <c r="E459" s="42" t="e">
        <f>IF('Conveyor List'!#REF!="",0,'Conveyor List'!#REF!)</f>
        <v>#REF!</v>
      </c>
      <c r="F45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9" s="41">
        <f>IF(Rework!W460&gt;0,IF(Rework!W460&gt;1,2,1),0)</f>
        <v>0</v>
      </c>
      <c r="I459" s="43">
        <f>IF(Rework!X460="",IF(Rework!$E460=61.5,2400,1800),Rework!X460)</f>
        <v>1800</v>
      </c>
      <c r="J459" s="41">
        <v>30</v>
      </c>
      <c r="K459" s="44">
        <f>IF(ISERROR(FIND("Slider",'Conveyor List'!#REF!))=FALSE,0.3,IF(ISERROR(FIND("Roller",'Conveyor List'!#REF!))=FALSE,0.05,0.25))</f>
        <v>0.25</v>
      </c>
      <c r="L459" s="44">
        <v>1</v>
      </c>
      <c r="M459" s="44">
        <v>0.95</v>
      </c>
      <c r="N459" s="44">
        <v>0.85</v>
      </c>
      <c r="O459" s="44">
        <f>IF(ISERROR(FIND("M",'Conveyor List'!#REF!))=TRUE,0.95,1)</f>
        <v>0.95</v>
      </c>
      <c r="P459" s="44">
        <v>1</v>
      </c>
      <c r="Q459" s="39" t="e">
        <f t="shared" si="84"/>
        <v>#REF!</v>
      </c>
      <c r="R459" s="39" t="e">
        <f t="shared" si="85"/>
        <v>#REF!</v>
      </c>
      <c r="S459" s="39" t="e">
        <f t="shared" si="86"/>
        <v>#REF!</v>
      </c>
      <c r="T459" s="39" t="e">
        <f t="shared" si="87"/>
        <v>#REF!</v>
      </c>
      <c r="U459" s="39" t="e">
        <f t="shared" si="88"/>
        <v>#REF!</v>
      </c>
      <c r="V459" s="39">
        <f t="shared" si="89"/>
        <v>0</v>
      </c>
      <c r="W459" s="39" t="e">
        <f t="shared" si="90"/>
        <v>#REF!</v>
      </c>
      <c r="X459" s="39" t="e">
        <f t="shared" si="91"/>
        <v>#REF!</v>
      </c>
      <c r="Y459" s="39" t="e">
        <f t="shared" si="92"/>
        <v>#REF!</v>
      </c>
      <c r="Z459" s="50" t="e">
        <f t="shared" si="93"/>
        <v>#REF!</v>
      </c>
      <c r="AA459" s="32" t="e">
        <f t="shared" si="94"/>
        <v>#REF!</v>
      </c>
      <c r="AB459" s="45" t="e">
        <f t="shared" si="95"/>
        <v>#REF!</v>
      </c>
    </row>
    <row r="460" spans="1:28" ht="13.5" customHeight="1">
      <c r="A460" s="47" t="e">
        <f>'Conveyor List'!#REF!</f>
        <v>#REF!</v>
      </c>
      <c r="B46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0" s="41" t="e">
        <f>IF(AND('Conveyor List'!#REF!="",'Conveyor List'!#REF!=""),0,'Conveyor List'!#REF!+'Conveyor List'!#REF!/12)</f>
        <v>#REF!</v>
      </c>
      <c r="D460" s="41" t="e">
        <f>IF(AND('Conveyor List'!#REF!="",'Conveyor List'!#REF!=""),0,IF(ISERROR(FIND("Slave",'Conveyor List'!#REF!)) =FALSE,'Conveyor List'!#REF!+'Conveyor List'!#REF!/12,0))</f>
        <v>#REF!</v>
      </c>
      <c r="E460" s="42" t="e">
        <f>IF('Conveyor List'!#REF!="",0,'Conveyor List'!#REF!)</f>
        <v>#REF!</v>
      </c>
      <c r="F46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0" s="41">
        <f>IF(Rework!W461&gt;0,IF(Rework!W461&gt;1,2,1),0)</f>
        <v>0</v>
      </c>
      <c r="I460" s="43">
        <f>IF(Rework!X461="",IF(Rework!$E461=61.5,2400,1800),Rework!X461)</f>
        <v>1800</v>
      </c>
      <c r="J460" s="41">
        <v>30</v>
      </c>
      <c r="K460" s="44">
        <f>IF(ISERROR(FIND("Slider",'Conveyor List'!#REF!))=FALSE,0.3,IF(ISERROR(FIND("Roller",'Conveyor List'!#REF!))=FALSE,0.05,0.25))</f>
        <v>0.25</v>
      </c>
      <c r="L460" s="44">
        <v>1</v>
      </c>
      <c r="M460" s="44">
        <v>0.95</v>
      </c>
      <c r="N460" s="44">
        <v>0.85</v>
      </c>
      <c r="O460" s="44">
        <f>IF(ISERROR(FIND("M",'Conveyor List'!#REF!))=TRUE,0.95,1)</f>
        <v>0.95</v>
      </c>
      <c r="P460" s="44">
        <v>1</v>
      </c>
      <c r="Q460" s="39" t="e">
        <f t="shared" si="84"/>
        <v>#REF!</v>
      </c>
      <c r="R460" s="39" t="e">
        <f t="shared" si="85"/>
        <v>#REF!</v>
      </c>
      <c r="S460" s="39" t="e">
        <f t="shared" si="86"/>
        <v>#REF!</v>
      </c>
      <c r="T460" s="39" t="e">
        <f t="shared" si="87"/>
        <v>#REF!</v>
      </c>
      <c r="U460" s="39" t="e">
        <f t="shared" si="88"/>
        <v>#REF!</v>
      </c>
      <c r="V460" s="39">
        <f t="shared" si="89"/>
        <v>0</v>
      </c>
      <c r="W460" s="39" t="e">
        <f t="shared" si="90"/>
        <v>#REF!</v>
      </c>
      <c r="X460" s="39" t="e">
        <f t="shared" si="91"/>
        <v>#REF!</v>
      </c>
      <c r="Y460" s="39" t="e">
        <f t="shared" si="92"/>
        <v>#REF!</v>
      </c>
      <c r="Z460" s="50" t="e">
        <f t="shared" si="93"/>
        <v>#REF!</v>
      </c>
      <c r="AA460" s="32" t="e">
        <f t="shared" si="94"/>
        <v>#REF!</v>
      </c>
      <c r="AB460" s="45" t="e">
        <f t="shared" si="95"/>
        <v>#REF!</v>
      </c>
    </row>
    <row r="461" spans="1:28" ht="13.5" customHeight="1">
      <c r="A461" s="47" t="e">
        <f>'Conveyor List'!#REF!</f>
        <v>#REF!</v>
      </c>
      <c r="B46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1" s="41" t="e">
        <f>IF(AND('Conveyor List'!#REF!="",'Conveyor List'!#REF!=""),0,'Conveyor List'!#REF!+'Conveyor List'!#REF!/12)</f>
        <v>#REF!</v>
      </c>
      <c r="D461" s="41" t="e">
        <f>IF(AND('Conveyor List'!#REF!="",'Conveyor List'!#REF!=""),0,IF(ISERROR(FIND("Slave",'Conveyor List'!#REF!)) =FALSE,'Conveyor List'!#REF!+'Conveyor List'!#REF!/12,0))</f>
        <v>#REF!</v>
      </c>
      <c r="E461" s="42" t="e">
        <f>IF('Conveyor List'!#REF!="",0,'Conveyor List'!#REF!)</f>
        <v>#REF!</v>
      </c>
      <c r="F46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1" s="41">
        <f>IF(Rework!W462&gt;0,IF(Rework!W462&gt;1,2,1),0)</f>
        <v>0</v>
      </c>
      <c r="I461" s="43">
        <f>IF(Rework!X462="",IF(Rework!$E462=61.5,2400,1800),Rework!X462)</f>
        <v>1800</v>
      </c>
      <c r="J461" s="41">
        <v>30</v>
      </c>
      <c r="K461" s="44">
        <f>IF(ISERROR(FIND("Slider",'Conveyor List'!#REF!))=FALSE,0.3,IF(ISERROR(FIND("Roller",'Conveyor List'!#REF!))=FALSE,0.05,0.25))</f>
        <v>0.25</v>
      </c>
      <c r="L461" s="44">
        <v>1</v>
      </c>
      <c r="M461" s="44">
        <v>0.95</v>
      </c>
      <c r="N461" s="44">
        <v>0.85</v>
      </c>
      <c r="O461" s="44">
        <f>IF(ISERROR(FIND("M",'Conveyor List'!#REF!))=TRUE,0.95,1)</f>
        <v>0.95</v>
      </c>
      <c r="P461" s="44">
        <v>1</v>
      </c>
      <c r="Q461" s="39" t="e">
        <f t="shared" si="84"/>
        <v>#REF!</v>
      </c>
      <c r="R461" s="39" t="e">
        <f t="shared" si="85"/>
        <v>#REF!</v>
      </c>
      <c r="S461" s="39" t="e">
        <f t="shared" si="86"/>
        <v>#REF!</v>
      </c>
      <c r="T461" s="39" t="e">
        <f t="shared" si="87"/>
        <v>#REF!</v>
      </c>
      <c r="U461" s="39" t="e">
        <f t="shared" si="88"/>
        <v>#REF!</v>
      </c>
      <c r="V461" s="39">
        <f t="shared" si="89"/>
        <v>0</v>
      </c>
      <c r="W461" s="39" t="e">
        <f t="shared" si="90"/>
        <v>#REF!</v>
      </c>
      <c r="X461" s="39" t="e">
        <f t="shared" si="91"/>
        <v>#REF!</v>
      </c>
      <c r="Y461" s="39" t="e">
        <f t="shared" si="92"/>
        <v>#REF!</v>
      </c>
      <c r="Z461" s="50" t="e">
        <f t="shared" si="93"/>
        <v>#REF!</v>
      </c>
      <c r="AA461" s="32" t="e">
        <f t="shared" si="94"/>
        <v>#REF!</v>
      </c>
      <c r="AB461" s="45" t="e">
        <f t="shared" si="95"/>
        <v>#REF!</v>
      </c>
    </row>
    <row r="462" spans="1:28" ht="13.5" customHeight="1">
      <c r="A462" s="47" t="e">
        <f>'Conveyor List'!#REF!</f>
        <v>#REF!</v>
      </c>
      <c r="B46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2" s="41" t="e">
        <f>IF(AND('Conveyor List'!#REF!="",'Conveyor List'!#REF!=""),0,'Conveyor List'!#REF!+'Conveyor List'!#REF!/12)</f>
        <v>#REF!</v>
      </c>
      <c r="D462" s="41" t="e">
        <f>IF(AND('Conveyor List'!#REF!="",'Conveyor List'!#REF!=""),0,IF(ISERROR(FIND("Slave",'Conveyor List'!#REF!)) =FALSE,'Conveyor List'!#REF!+'Conveyor List'!#REF!/12,0))</f>
        <v>#REF!</v>
      </c>
      <c r="E462" s="42" t="e">
        <f>IF('Conveyor List'!#REF!="",0,'Conveyor List'!#REF!)</f>
        <v>#REF!</v>
      </c>
      <c r="F46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2" s="41">
        <f>IF(Rework!W463&gt;0,IF(Rework!W463&gt;1,2,1),0)</f>
        <v>0</v>
      </c>
      <c r="I462" s="43">
        <f>IF(Rework!X463="",IF(Rework!$E463=61.5,2400,1800),Rework!X463)</f>
        <v>1800</v>
      </c>
      <c r="J462" s="41">
        <v>30</v>
      </c>
      <c r="K462" s="44">
        <f>IF(ISERROR(FIND("Slider",'Conveyor List'!#REF!))=FALSE,0.3,IF(ISERROR(FIND("Roller",'Conveyor List'!#REF!))=FALSE,0.05,0.25))</f>
        <v>0.25</v>
      </c>
      <c r="L462" s="44">
        <v>1</v>
      </c>
      <c r="M462" s="44">
        <v>0.95</v>
      </c>
      <c r="N462" s="44">
        <v>0.85</v>
      </c>
      <c r="O462" s="44">
        <f>IF(ISERROR(FIND("M",'Conveyor List'!#REF!))=TRUE,0.95,1)</f>
        <v>0.95</v>
      </c>
      <c r="P462" s="44">
        <v>1</v>
      </c>
      <c r="Q462" s="39" t="e">
        <f t="shared" si="84"/>
        <v>#REF!</v>
      </c>
      <c r="R462" s="39" t="e">
        <f t="shared" si="85"/>
        <v>#REF!</v>
      </c>
      <c r="S462" s="39" t="e">
        <f t="shared" si="86"/>
        <v>#REF!</v>
      </c>
      <c r="T462" s="39" t="e">
        <f t="shared" si="87"/>
        <v>#REF!</v>
      </c>
      <c r="U462" s="39" t="e">
        <f t="shared" si="88"/>
        <v>#REF!</v>
      </c>
      <c r="V462" s="39">
        <f t="shared" si="89"/>
        <v>0</v>
      </c>
      <c r="W462" s="39" t="e">
        <f t="shared" si="90"/>
        <v>#REF!</v>
      </c>
      <c r="X462" s="39" t="e">
        <f t="shared" si="91"/>
        <v>#REF!</v>
      </c>
      <c r="Y462" s="39" t="e">
        <f t="shared" si="92"/>
        <v>#REF!</v>
      </c>
      <c r="Z462" s="50" t="e">
        <f t="shared" si="93"/>
        <v>#REF!</v>
      </c>
      <c r="AA462" s="32" t="e">
        <f t="shared" si="94"/>
        <v>#REF!</v>
      </c>
      <c r="AB462" s="45" t="e">
        <f t="shared" si="95"/>
        <v>#REF!</v>
      </c>
    </row>
    <row r="463" spans="1:28" ht="13.5" customHeight="1">
      <c r="A463" s="47" t="e">
        <f>'Conveyor List'!#REF!</f>
        <v>#REF!</v>
      </c>
      <c r="B46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3" s="41" t="e">
        <f>IF(AND('Conveyor List'!#REF!="",'Conveyor List'!#REF!=""),0,'Conveyor List'!#REF!+'Conveyor List'!#REF!/12)</f>
        <v>#REF!</v>
      </c>
      <c r="D463" s="41" t="e">
        <f>IF(AND('Conveyor List'!#REF!="",'Conveyor List'!#REF!=""),0,IF(ISERROR(FIND("Slave",'Conveyor List'!#REF!)) =FALSE,'Conveyor List'!#REF!+'Conveyor List'!#REF!/12,0))</f>
        <v>#REF!</v>
      </c>
      <c r="E463" s="42" t="e">
        <f>IF('Conveyor List'!#REF!="",0,'Conveyor List'!#REF!)</f>
        <v>#REF!</v>
      </c>
      <c r="F46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3" s="41">
        <f>IF(Rework!W464&gt;0,IF(Rework!W464&gt;1,2,1),0)</f>
        <v>0</v>
      </c>
      <c r="I463" s="43">
        <f>IF(Rework!X464="",IF(Rework!$E464=61.5,2400,1800),Rework!X464)</f>
        <v>1800</v>
      </c>
      <c r="J463" s="41">
        <v>30</v>
      </c>
      <c r="K463" s="44">
        <f>IF(ISERROR(FIND("Slider",'Conveyor List'!#REF!))=FALSE,0.3,IF(ISERROR(FIND("Roller",'Conveyor List'!#REF!))=FALSE,0.05,0.25))</f>
        <v>0.25</v>
      </c>
      <c r="L463" s="44">
        <v>1</v>
      </c>
      <c r="M463" s="44">
        <v>0.95</v>
      </c>
      <c r="N463" s="44">
        <v>0.85</v>
      </c>
      <c r="O463" s="44">
        <f>IF(ISERROR(FIND("M",'Conveyor List'!#REF!))=TRUE,0.95,1)</f>
        <v>0.95</v>
      </c>
      <c r="P463" s="44">
        <v>1</v>
      </c>
      <c r="Q463" s="39" t="e">
        <f t="shared" si="84"/>
        <v>#REF!</v>
      </c>
      <c r="R463" s="39" t="e">
        <f t="shared" si="85"/>
        <v>#REF!</v>
      </c>
      <c r="S463" s="39" t="e">
        <f t="shared" si="86"/>
        <v>#REF!</v>
      </c>
      <c r="T463" s="39" t="e">
        <f t="shared" si="87"/>
        <v>#REF!</v>
      </c>
      <c r="U463" s="39" t="e">
        <f t="shared" si="88"/>
        <v>#REF!</v>
      </c>
      <c r="V463" s="39">
        <f t="shared" si="89"/>
        <v>0</v>
      </c>
      <c r="W463" s="39" t="e">
        <f t="shared" si="90"/>
        <v>#REF!</v>
      </c>
      <c r="X463" s="39" t="e">
        <f t="shared" si="91"/>
        <v>#REF!</v>
      </c>
      <c r="Y463" s="39" t="e">
        <f t="shared" si="92"/>
        <v>#REF!</v>
      </c>
      <c r="Z463" s="50" t="e">
        <f t="shared" si="93"/>
        <v>#REF!</v>
      </c>
      <c r="AA463" s="32" t="e">
        <f t="shared" si="94"/>
        <v>#REF!</v>
      </c>
      <c r="AB463" s="45" t="e">
        <f t="shared" si="95"/>
        <v>#REF!</v>
      </c>
    </row>
    <row r="464" spans="1:28" ht="13.5" customHeight="1">
      <c r="A464" s="47" t="e">
        <f>'Conveyor List'!#REF!</f>
        <v>#REF!</v>
      </c>
      <c r="B46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4" s="41" t="e">
        <f>IF(AND('Conveyor List'!#REF!="",'Conveyor List'!#REF!=""),0,'Conveyor List'!#REF!+'Conveyor List'!#REF!/12)</f>
        <v>#REF!</v>
      </c>
      <c r="D464" s="41" t="e">
        <f>IF(AND('Conveyor List'!#REF!="",'Conveyor List'!#REF!=""),0,IF(ISERROR(FIND("Slave",'Conveyor List'!#REF!)) =FALSE,'Conveyor List'!#REF!+'Conveyor List'!#REF!/12,0))</f>
        <v>#REF!</v>
      </c>
      <c r="E464" s="42" t="e">
        <f>IF('Conveyor List'!#REF!="",0,'Conveyor List'!#REF!)</f>
        <v>#REF!</v>
      </c>
      <c r="F46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4" s="41">
        <f>IF(Rework!W465&gt;0,IF(Rework!W465&gt;1,2,1),0)</f>
        <v>0</v>
      </c>
      <c r="I464" s="43">
        <f>IF(Rework!X465="",IF(Rework!$E465=61.5,2400,1800),Rework!X465)</f>
        <v>1800</v>
      </c>
      <c r="J464" s="41">
        <v>30</v>
      </c>
      <c r="K464" s="44">
        <f>IF(ISERROR(FIND("Slider",'Conveyor List'!#REF!))=FALSE,0.3,IF(ISERROR(FIND("Roller",'Conveyor List'!#REF!))=FALSE,0.05,0.25))</f>
        <v>0.25</v>
      </c>
      <c r="L464" s="44">
        <v>1</v>
      </c>
      <c r="M464" s="44">
        <v>0.95</v>
      </c>
      <c r="N464" s="44">
        <v>0.85</v>
      </c>
      <c r="O464" s="44">
        <f>IF(ISERROR(FIND("M",'Conveyor List'!#REF!))=TRUE,0.95,1)</f>
        <v>0.95</v>
      </c>
      <c r="P464" s="44">
        <v>1</v>
      </c>
      <c r="Q464" s="39" t="e">
        <f t="shared" si="84"/>
        <v>#REF!</v>
      </c>
      <c r="R464" s="39" t="e">
        <f t="shared" si="85"/>
        <v>#REF!</v>
      </c>
      <c r="S464" s="39" t="e">
        <f t="shared" si="86"/>
        <v>#REF!</v>
      </c>
      <c r="T464" s="39" t="e">
        <f t="shared" si="87"/>
        <v>#REF!</v>
      </c>
      <c r="U464" s="39" t="e">
        <f t="shared" si="88"/>
        <v>#REF!</v>
      </c>
      <c r="V464" s="39">
        <f t="shared" si="89"/>
        <v>0</v>
      </c>
      <c r="W464" s="39" t="e">
        <f t="shared" si="90"/>
        <v>#REF!</v>
      </c>
      <c r="X464" s="39" t="e">
        <f t="shared" si="91"/>
        <v>#REF!</v>
      </c>
      <c r="Y464" s="39" t="e">
        <f t="shared" si="92"/>
        <v>#REF!</v>
      </c>
      <c r="Z464" s="50" t="e">
        <f t="shared" si="93"/>
        <v>#REF!</v>
      </c>
      <c r="AA464" s="32" t="e">
        <f t="shared" si="94"/>
        <v>#REF!</v>
      </c>
      <c r="AB464" s="45" t="e">
        <f t="shared" si="95"/>
        <v>#REF!</v>
      </c>
    </row>
    <row r="465" spans="1:28" ht="13.5" customHeight="1">
      <c r="A465" s="47" t="e">
        <f>'Conveyor List'!#REF!</f>
        <v>#REF!</v>
      </c>
      <c r="B46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5" s="41" t="e">
        <f>IF(AND('Conveyor List'!#REF!="",'Conveyor List'!#REF!=""),0,'Conveyor List'!#REF!+'Conveyor List'!#REF!/12)</f>
        <v>#REF!</v>
      </c>
      <c r="D465" s="41" t="e">
        <f>IF(AND('Conveyor List'!#REF!="",'Conveyor List'!#REF!=""),0,IF(ISERROR(FIND("Slave",'Conveyor List'!#REF!)) =FALSE,'Conveyor List'!#REF!+'Conveyor List'!#REF!/12,0))</f>
        <v>#REF!</v>
      </c>
      <c r="E465" s="42" t="e">
        <f>IF('Conveyor List'!#REF!="",0,'Conveyor List'!#REF!)</f>
        <v>#REF!</v>
      </c>
      <c r="F46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5" s="41">
        <f>IF(Rework!W466&gt;0,IF(Rework!W466&gt;1,2,1),0)</f>
        <v>0</v>
      </c>
      <c r="I465" s="43">
        <f>IF(Rework!X466="",IF(Rework!$E466=61.5,2400,1800),Rework!X466)</f>
        <v>1800</v>
      </c>
      <c r="J465" s="41">
        <v>30</v>
      </c>
      <c r="K465" s="44">
        <f>IF(ISERROR(FIND("Slider",'Conveyor List'!#REF!))=FALSE,0.3,IF(ISERROR(FIND("Roller",'Conveyor List'!#REF!))=FALSE,0.05,0.25))</f>
        <v>0.25</v>
      </c>
      <c r="L465" s="44">
        <v>1</v>
      </c>
      <c r="M465" s="44">
        <v>0.95</v>
      </c>
      <c r="N465" s="44">
        <v>0.85</v>
      </c>
      <c r="O465" s="44">
        <f>IF(ISERROR(FIND("M",'Conveyor List'!#REF!))=TRUE,0.95,1)</f>
        <v>0.95</v>
      </c>
      <c r="P465" s="44">
        <v>1</v>
      </c>
      <c r="Q465" s="39" t="e">
        <f t="shared" si="84"/>
        <v>#REF!</v>
      </c>
      <c r="R465" s="39" t="e">
        <f t="shared" si="85"/>
        <v>#REF!</v>
      </c>
      <c r="S465" s="39" t="e">
        <f t="shared" si="86"/>
        <v>#REF!</v>
      </c>
      <c r="T465" s="39" t="e">
        <f t="shared" si="87"/>
        <v>#REF!</v>
      </c>
      <c r="U465" s="39" t="e">
        <f t="shared" si="88"/>
        <v>#REF!</v>
      </c>
      <c r="V465" s="39">
        <f t="shared" si="89"/>
        <v>0</v>
      </c>
      <c r="W465" s="39" t="e">
        <f t="shared" si="90"/>
        <v>#REF!</v>
      </c>
      <c r="X465" s="39" t="e">
        <f t="shared" si="91"/>
        <v>#REF!</v>
      </c>
      <c r="Y465" s="39" t="e">
        <f t="shared" si="92"/>
        <v>#REF!</v>
      </c>
      <c r="Z465" s="50" t="e">
        <f t="shared" si="93"/>
        <v>#REF!</v>
      </c>
      <c r="AA465" s="32" t="e">
        <f t="shared" si="94"/>
        <v>#REF!</v>
      </c>
      <c r="AB465" s="45" t="e">
        <f t="shared" si="95"/>
        <v>#REF!</v>
      </c>
    </row>
    <row r="466" spans="1:28" ht="13.5" customHeight="1">
      <c r="A466" s="47" t="e">
        <f>'Conveyor List'!#REF!</f>
        <v>#REF!</v>
      </c>
      <c r="B46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6" s="41" t="e">
        <f>IF(AND('Conveyor List'!#REF!="",'Conveyor List'!#REF!=""),0,'Conveyor List'!#REF!+'Conveyor List'!#REF!/12)</f>
        <v>#REF!</v>
      </c>
      <c r="D466" s="41" t="e">
        <f>IF(AND('Conveyor List'!#REF!="",'Conveyor List'!#REF!=""),0,IF(ISERROR(FIND("Slave",'Conveyor List'!#REF!)) =FALSE,'Conveyor List'!#REF!+'Conveyor List'!#REF!/12,0))</f>
        <v>#REF!</v>
      </c>
      <c r="E466" s="42" t="e">
        <f>IF('Conveyor List'!#REF!="",0,'Conveyor List'!#REF!)</f>
        <v>#REF!</v>
      </c>
      <c r="F46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6" s="41">
        <f>IF(Rework!W467&gt;0,IF(Rework!W467&gt;1,2,1),0)</f>
        <v>0</v>
      </c>
      <c r="I466" s="43">
        <f>IF(Rework!X467="",IF(Rework!$E467=61.5,2400,1800),Rework!X467)</f>
        <v>1800</v>
      </c>
      <c r="J466" s="41">
        <v>30</v>
      </c>
      <c r="K466" s="44">
        <f>IF(ISERROR(FIND("Slider",'Conveyor List'!#REF!))=FALSE,0.3,IF(ISERROR(FIND("Roller",'Conveyor List'!#REF!))=FALSE,0.05,0.25))</f>
        <v>0.25</v>
      </c>
      <c r="L466" s="44">
        <v>1</v>
      </c>
      <c r="M466" s="44">
        <v>0.95</v>
      </c>
      <c r="N466" s="44">
        <v>0.85</v>
      </c>
      <c r="O466" s="44">
        <f>IF(ISERROR(FIND("M",'Conveyor List'!#REF!))=TRUE,0.95,1)</f>
        <v>0.95</v>
      </c>
      <c r="P466" s="44">
        <v>1</v>
      </c>
      <c r="Q466" s="39" t="e">
        <f t="shared" si="84"/>
        <v>#REF!</v>
      </c>
      <c r="R466" s="39" t="e">
        <f t="shared" si="85"/>
        <v>#REF!</v>
      </c>
      <c r="S466" s="39" t="e">
        <f t="shared" si="86"/>
        <v>#REF!</v>
      </c>
      <c r="T466" s="39" t="e">
        <f t="shared" si="87"/>
        <v>#REF!</v>
      </c>
      <c r="U466" s="39" t="e">
        <f t="shared" si="88"/>
        <v>#REF!</v>
      </c>
      <c r="V466" s="39">
        <f t="shared" si="89"/>
        <v>0</v>
      </c>
      <c r="W466" s="39" t="e">
        <f t="shared" si="90"/>
        <v>#REF!</v>
      </c>
      <c r="X466" s="39" t="e">
        <f t="shared" si="91"/>
        <v>#REF!</v>
      </c>
      <c r="Y466" s="39" t="e">
        <f t="shared" si="92"/>
        <v>#REF!</v>
      </c>
      <c r="Z466" s="50" t="e">
        <f t="shared" si="93"/>
        <v>#REF!</v>
      </c>
      <c r="AA466" s="32" t="e">
        <f t="shared" si="94"/>
        <v>#REF!</v>
      </c>
      <c r="AB466" s="45" t="e">
        <f t="shared" si="95"/>
        <v>#REF!</v>
      </c>
    </row>
    <row r="467" spans="1:28" ht="13.5" customHeight="1">
      <c r="A467" s="47" t="e">
        <f>'Conveyor List'!#REF!</f>
        <v>#REF!</v>
      </c>
      <c r="B46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7" s="41" t="e">
        <f>IF(AND('Conveyor List'!#REF!="",'Conveyor List'!#REF!=""),0,'Conveyor List'!#REF!+'Conveyor List'!#REF!/12)</f>
        <v>#REF!</v>
      </c>
      <c r="D467" s="41" t="e">
        <f>IF(AND('Conveyor List'!#REF!="",'Conveyor List'!#REF!=""),0,IF(ISERROR(FIND("Slave",'Conveyor List'!#REF!)) =FALSE,'Conveyor List'!#REF!+'Conveyor List'!#REF!/12,0))</f>
        <v>#REF!</v>
      </c>
      <c r="E467" s="42" t="e">
        <f>IF('Conveyor List'!#REF!="",0,'Conveyor List'!#REF!)</f>
        <v>#REF!</v>
      </c>
      <c r="F46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7" s="41">
        <f>IF(Rework!W468&gt;0,IF(Rework!W468&gt;1,2,1),0)</f>
        <v>0</v>
      </c>
      <c r="I467" s="43">
        <f>IF(Rework!X468="",IF(Rework!$E468=61.5,2400,1800),Rework!X468)</f>
        <v>1800</v>
      </c>
      <c r="J467" s="41">
        <v>30</v>
      </c>
      <c r="K467" s="44">
        <f>IF(ISERROR(FIND("Slider",'Conveyor List'!#REF!))=FALSE,0.3,IF(ISERROR(FIND("Roller",'Conveyor List'!#REF!))=FALSE,0.05,0.25))</f>
        <v>0.25</v>
      </c>
      <c r="L467" s="44">
        <v>1</v>
      </c>
      <c r="M467" s="44">
        <v>0.95</v>
      </c>
      <c r="N467" s="44">
        <v>0.85</v>
      </c>
      <c r="O467" s="44">
        <f>IF(ISERROR(FIND("M",'Conveyor List'!#REF!))=TRUE,0.95,1)</f>
        <v>0.95</v>
      </c>
      <c r="P467" s="44">
        <v>1</v>
      </c>
      <c r="Q467" s="39" t="e">
        <f t="shared" si="84"/>
        <v>#REF!</v>
      </c>
      <c r="R467" s="39" t="e">
        <f t="shared" si="85"/>
        <v>#REF!</v>
      </c>
      <c r="S467" s="39" t="e">
        <f t="shared" si="86"/>
        <v>#REF!</v>
      </c>
      <c r="T467" s="39" t="e">
        <f t="shared" si="87"/>
        <v>#REF!</v>
      </c>
      <c r="U467" s="39" t="e">
        <f t="shared" si="88"/>
        <v>#REF!</v>
      </c>
      <c r="V467" s="39">
        <f t="shared" si="89"/>
        <v>0</v>
      </c>
      <c r="W467" s="39" t="e">
        <f t="shared" si="90"/>
        <v>#REF!</v>
      </c>
      <c r="X467" s="39" t="e">
        <f t="shared" si="91"/>
        <v>#REF!</v>
      </c>
      <c r="Y467" s="39" t="e">
        <f t="shared" si="92"/>
        <v>#REF!</v>
      </c>
      <c r="Z467" s="50" t="e">
        <f t="shared" si="93"/>
        <v>#REF!</v>
      </c>
      <c r="AA467" s="32" t="e">
        <f t="shared" si="94"/>
        <v>#REF!</v>
      </c>
      <c r="AB467" s="45" t="e">
        <f t="shared" si="95"/>
        <v>#REF!</v>
      </c>
    </row>
    <row r="468" spans="1:28" ht="13.5" customHeight="1">
      <c r="A468" s="47" t="e">
        <f>'Conveyor List'!#REF!</f>
        <v>#REF!</v>
      </c>
      <c r="B46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8" s="41" t="e">
        <f>IF(AND('Conveyor List'!#REF!="",'Conveyor List'!#REF!=""),0,'Conveyor List'!#REF!+'Conveyor List'!#REF!/12)</f>
        <v>#REF!</v>
      </c>
      <c r="D468" s="41" t="e">
        <f>IF(AND('Conveyor List'!#REF!="",'Conveyor List'!#REF!=""),0,IF(ISERROR(FIND("Slave",'Conveyor List'!#REF!)) =FALSE,'Conveyor List'!#REF!+'Conveyor List'!#REF!/12,0))</f>
        <v>#REF!</v>
      </c>
      <c r="E468" s="42" t="e">
        <f>IF('Conveyor List'!#REF!="",0,'Conveyor List'!#REF!)</f>
        <v>#REF!</v>
      </c>
      <c r="F46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8" s="41">
        <f>IF(Rework!W469&gt;0,IF(Rework!W469&gt;1,2,1),0)</f>
        <v>0</v>
      </c>
      <c r="I468" s="43">
        <f>IF(Rework!X469="",IF(Rework!$E469=61.5,2400,1800),Rework!X469)</f>
        <v>1800</v>
      </c>
      <c r="J468" s="41">
        <v>30</v>
      </c>
      <c r="K468" s="44">
        <f>IF(ISERROR(FIND("Slider",'Conveyor List'!#REF!))=FALSE,0.3,IF(ISERROR(FIND("Roller",'Conveyor List'!#REF!))=FALSE,0.05,0.25))</f>
        <v>0.25</v>
      </c>
      <c r="L468" s="44">
        <v>1</v>
      </c>
      <c r="M468" s="44">
        <v>0.95</v>
      </c>
      <c r="N468" s="44">
        <v>0.85</v>
      </c>
      <c r="O468" s="44">
        <f>IF(ISERROR(FIND("M",'Conveyor List'!#REF!))=TRUE,0.95,1)</f>
        <v>0.95</v>
      </c>
      <c r="P468" s="44">
        <v>1</v>
      </c>
      <c r="Q468" s="39" t="e">
        <f t="shared" si="84"/>
        <v>#REF!</v>
      </c>
      <c r="R468" s="39" t="e">
        <f t="shared" si="85"/>
        <v>#REF!</v>
      </c>
      <c r="S468" s="39" t="e">
        <f t="shared" si="86"/>
        <v>#REF!</v>
      </c>
      <c r="T468" s="39" t="e">
        <f t="shared" si="87"/>
        <v>#REF!</v>
      </c>
      <c r="U468" s="39" t="e">
        <f t="shared" si="88"/>
        <v>#REF!</v>
      </c>
      <c r="V468" s="39">
        <f t="shared" si="89"/>
        <v>0</v>
      </c>
      <c r="W468" s="39" t="e">
        <f t="shared" si="90"/>
        <v>#REF!</v>
      </c>
      <c r="X468" s="39" t="e">
        <f t="shared" si="91"/>
        <v>#REF!</v>
      </c>
      <c r="Y468" s="39" t="e">
        <f t="shared" si="92"/>
        <v>#REF!</v>
      </c>
      <c r="Z468" s="50" t="e">
        <f t="shared" si="93"/>
        <v>#REF!</v>
      </c>
      <c r="AA468" s="32" t="e">
        <f t="shared" si="94"/>
        <v>#REF!</v>
      </c>
      <c r="AB468" s="45" t="e">
        <f t="shared" si="95"/>
        <v>#REF!</v>
      </c>
    </row>
    <row r="469" spans="1:28" ht="13.5" customHeight="1">
      <c r="A469" s="47" t="e">
        <f>'Conveyor List'!#REF!</f>
        <v>#REF!</v>
      </c>
      <c r="B46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9" s="41" t="e">
        <f>IF(AND('Conveyor List'!#REF!="",'Conveyor List'!#REF!=""),0,'Conveyor List'!#REF!+'Conveyor List'!#REF!/12)</f>
        <v>#REF!</v>
      </c>
      <c r="D469" s="41" t="e">
        <f>IF(AND('Conveyor List'!#REF!="",'Conveyor List'!#REF!=""),0,IF(ISERROR(FIND("Slave",'Conveyor List'!#REF!)) =FALSE,'Conveyor List'!#REF!+'Conveyor List'!#REF!/12,0))</f>
        <v>#REF!</v>
      </c>
      <c r="E469" s="42" t="e">
        <f>IF('Conveyor List'!#REF!="",0,'Conveyor List'!#REF!)</f>
        <v>#REF!</v>
      </c>
      <c r="F46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9" s="41">
        <f>IF(Rework!W470&gt;0,IF(Rework!W470&gt;1,2,1),0)</f>
        <v>0</v>
      </c>
      <c r="I469" s="43">
        <f>IF(Rework!X470="",IF(Rework!$E470=61.5,2400,1800),Rework!X470)</f>
        <v>1800</v>
      </c>
      <c r="J469" s="41">
        <v>30</v>
      </c>
      <c r="K469" s="44">
        <f>IF(ISERROR(FIND("Slider",'Conveyor List'!#REF!))=FALSE,0.3,IF(ISERROR(FIND("Roller",'Conveyor List'!#REF!))=FALSE,0.05,0.25))</f>
        <v>0.25</v>
      </c>
      <c r="L469" s="44">
        <v>1</v>
      </c>
      <c r="M469" s="44">
        <v>0.95</v>
      </c>
      <c r="N469" s="44">
        <v>0.85</v>
      </c>
      <c r="O469" s="44">
        <f>IF(ISERROR(FIND("M",'Conveyor List'!#REF!))=TRUE,0.95,1)</f>
        <v>0.95</v>
      </c>
      <c r="P469" s="44">
        <v>1</v>
      </c>
      <c r="Q469" s="39" t="e">
        <f t="shared" si="84"/>
        <v>#REF!</v>
      </c>
      <c r="R469" s="39" t="e">
        <f t="shared" si="85"/>
        <v>#REF!</v>
      </c>
      <c r="S469" s="39" t="e">
        <f t="shared" si="86"/>
        <v>#REF!</v>
      </c>
      <c r="T469" s="39" t="e">
        <f t="shared" si="87"/>
        <v>#REF!</v>
      </c>
      <c r="U469" s="39" t="e">
        <f t="shared" si="88"/>
        <v>#REF!</v>
      </c>
      <c r="V469" s="39">
        <f t="shared" si="89"/>
        <v>0</v>
      </c>
      <c r="W469" s="39" t="e">
        <f t="shared" si="90"/>
        <v>#REF!</v>
      </c>
      <c r="X469" s="39" t="e">
        <f t="shared" si="91"/>
        <v>#REF!</v>
      </c>
      <c r="Y469" s="39" t="e">
        <f t="shared" si="92"/>
        <v>#REF!</v>
      </c>
      <c r="Z469" s="50" t="e">
        <f t="shared" si="93"/>
        <v>#REF!</v>
      </c>
      <c r="AA469" s="32" t="e">
        <f t="shared" si="94"/>
        <v>#REF!</v>
      </c>
      <c r="AB469" s="45" t="e">
        <f t="shared" si="95"/>
        <v>#REF!</v>
      </c>
    </row>
    <row r="470" spans="1:28" ht="13.5" customHeight="1">
      <c r="A470" s="47" t="e">
        <f>'Conveyor List'!#REF!</f>
        <v>#REF!</v>
      </c>
      <c r="B47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0" s="41" t="e">
        <f>IF(AND('Conveyor List'!#REF!="",'Conveyor List'!#REF!=""),0,'Conveyor List'!#REF!+'Conveyor List'!#REF!/12)</f>
        <v>#REF!</v>
      </c>
      <c r="D470" s="41" t="e">
        <f>IF(AND('Conveyor List'!#REF!="",'Conveyor List'!#REF!=""),0,IF(ISERROR(FIND("Slave",'Conveyor List'!#REF!)) =FALSE,'Conveyor List'!#REF!+'Conveyor List'!#REF!/12,0))</f>
        <v>#REF!</v>
      </c>
      <c r="E470" s="42" t="e">
        <f>IF('Conveyor List'!#REF!="",0,'Conveyor List'!#REF!)</f>
        <v>#REF!</v>
      </c>
      <c r="F47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0" s="41">
        <f>IF(Rework!W471&gt;0,IF(Rework!W471&gt;1,2,1),0)</f>
        <v>0</v>
      </c>
      <c r="I470" s="43">
        <f>IF(Rework!X471="",IF(Rework!$E471=61.5,2400,1800),Rework!X471)</f>
        <v>1800</v>
      </c>
      <c r="J470" s="41">
        <v>30</v>
      </c>
      <c r="K470" s="44">
        <f>IF(ISERROR(FIND("Slider",'Conveyor List'!#REF!))=FALSE,0.3,IF(ISERROR(FIND("Roller",'Conveyor List'!#REF!))=FALSE,0.05,0.25))</f>
        <v>0.25</v>
      </c>
      <c r="L470" s="44">
        <v>1</v>
      </c>
      <c r="M470" s="44">
        <v>0.95</v>
      </c>
      <c r="N470" s="44">
        <v>0.85</v>
      </c>
      <c r="O470" s="44">
        <f>IF(ISERROR(FIND("M",'Conveyor List'!#REF!))=TRUE,0.95,1)</f>
        <v>0.95</v>
      </c>
      <c r="P470" s="44">
        <v>1</v>
      </c>
      <c r="Q470" s="39" t="e">
        <f t="shared" si="84"/>
        <v>#REF!</v>
      </c>
      <c r="R470" s="39" t="e">
        <f t="shared" si="85"/>
        <v>#REF!</v>
      </c>
      <c r="S470" s="39" t="e">
        <f t="shared" si="86"/>
        <v>#REF!</v>
      </c>
      <c r="T470" s="39" t="e">
        <f t="shared" si="87"/>
        <v>#REF!</v>
      </c>
      <c r="U470" s="39" t="e">
        <f t="shared" si="88"/>
        <v>#REF!</v>
      </c>
      <c r="V470" s="39">
        <f t="shared" si="89"/>
        <v>0</v>
      </c>
      <c r="W470" s="39" t="e">
        <f t="shared" si="90"/>
        <v>#REF!</v>
      </c>
      <c r="X470" s="39" t="e">
        <f t="shared" si="91"/>
        <v>#REF!</v>
      </c>
      <c r="Y470" s="39" t="e">
        <f t="shared" si="92"/>
        <v>#REF!</v>
      </c>
      <c r="Z470" s="50" t="e">
        <f t="shared" si="93"/>
        <v>#REF!</v>
      </c>
      <c r="AA470" s="32" t="e">
        <f t="shared" si="94"/>
        <v>#REF!</v>
      </c>
      <c r="AB470" s="45" t="e">
        <f t="shared" si="95"/>
        <v>#REF!</v>
      </c>
    </row>
    <row r="471" spans="1:28" ht="13.5" customHeight="1">
      <c r="A471" s="47" t="e">
        <f>'Conveyor List'!#REF!</f>
        <v>#REF!</v>
      </c>
      <c r="B47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1" s="41" t="e">
        <f>IF(AND('Conveyor List'!#REF!="",'Conveyor List'!#REF!=""),0,'Conveyor List'!#REF!+'Conveyor List'!#REF!/12)</f>
        <v>#REF!</v>
      </c>
      <c r="D471" s="41" t="e">
        <f>IF(AND('Conveyor List'!#REF!="",'Conveyor List'!#REF!=""),0,IF(ISERROR(FIND("Slave",'Conveyor List'!#REF!)) =FALSE,'Conveyor List'!#REF!+'Conveyor List'!#REF!/12,0))</f>
        <v>#REF!</v>
      </c>
      <c r="E471" s="42" t="e">
        <f>IF('Conveyor List'!#REF!="",0,'Conveyor List'!#REF!)</f>
        <v>#REF!</v>
      </c>
      <c r="F47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1" s="41">
        <f>IF(Rework!W472&gt;0,IF(Rework!W472&gt;1,2,1),0)</f>
        <v>0</v>
      </c>
      <c r="I471" s="43">
        <f>IF(Rework!X472="",IF(Rework!$E472=61.5,2400,1800),Rework!X472)</f>
        <v>1800</v>
      </c>
      <c r="J471" s="41">
        <v>30</v>
      </c>
      <c r="K471" s="44">
        <f>IF(ISERROR(FIND("Slider",'Conveyor List'!#REF!))=FALSE,0.3,IF(ISERROR(FIND("Roller",'Conveyor List'!#REF!))=FALSE,0.05,0.25))</f>
        <v>0.25</v>
      </c>
      <c r="L471" s="44">
        <v>1</v>
      </c>
      <c r="M471" s="44">
        <v>0.95</v>
      </c>
      <c r="N471" s="44">
        <v>0.85</v>
      </c>
      <c r="O471" s="44">
        <f>IF(ISERROR(FIND("M",'Conveyor List'!#REF!))=TRUE,0.95,1)</f>
        <v>0.95</v>
      </c>
      <c r="P471" s="44">
        <v>1</v>
      </c>
      <c r="Q471" s="39" t="e">
        <f t="shared" si="84"/>
        <v>#REF!</v>
      </c>
      <c r="R471" s="39" t="e">
        <f t="shared" si="85"/>
        <v>#REF!</v>
      </c>
      <c r="S471" s="39" t="e">
        <f t="shared" si="86"/>
        <v>#REF!</v>
      </c>
      <c r="T471" s="39" t="e">
        <f t="shared" si="87"/>
        <v>#REF!</v>
      </c>
      <c r="U471" s="39" t="e">
        <f t="shared" si="88"/>
        <v>#REF!</v>
      </c>
      <c r="V471" s="39">
        <f t="shared" si="89"/>
        <v>0</v>
      </c>
      <c r="W471" s="39" t="e">
        <f t="shared" si="90"/>
        <v>#REF!</v>
      </c>
      <c r="X471" s="39" t="e">
        <f t="shared" si="91"/>
        <v>#REF!</v>
      </c>
      <c r="Y471" s="39" t="e">
        <f t="shared" si="92"/>
        <v>#REF!</v>
      </c>
      <c r="Z471" s="50" t="e">
        <f t="shared" si="93"/>
        <v>#REF!</v>
      </c>
      <c r="AA471" s="32" t="e">
        <f t="shared" si="94"/>
        <v>#REF!</v>
      </c>
      <c r="AB471" s="45" t="e">
        <f t="shared" si="95"/>
        <v>#REF!</v>
      </c>
    </row>
    <row r="472" spans="1:28" ht="13.5" customHeight="1">
      <c r="A472" s="47" t="e">
        <f>'Conveyor List'!#REF!</f>
        <v>#REF!</v>
      </c>
      <c r="B47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2" s="41" t="e">
        <f>IF(AND('Conveyor List'!#REF!="",'Conveyor List'!#REF!=""),0,'Conveyor List'!#REF!+'Conveyor List'!#REF!/12)</f>
        <v>#REF!</v>
      </c>
      <c r="D472" s="41" t="e">
        <f>IF(AND('Conveyor List'!#REF!="",'Conveyor List'!#REF!=""),0,IF(ISERROR(FIND("Slave",'Conveyor List'!#REF!)) =FALSE,'Conveyor List'!#REF!+'Conveyor List'!#REF!/12,0))</f>
        <v>#REF!</v>
      </c>
      <c r="E472" s="42" t="e">
        <f>IF('Conveyor List'!#REF!="",0,'Conveyor List'!#REF!)</f>
        <v>#REF!</v>
      </c>
      <c r="F47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2" s="41">
        <f>IF(Rework!W473&gt;0,IF(Rework!W473&gt;1,2,1),0)</f>
        <v>0</v>
      </c>
      <c r="I472" s="43">
        <f>IF(Rework!X473="",IF(Rework!$E473=61.5,2400,1800),Rework!X473)</f>
        <v>1800</v>
      </c>
      <c r="J472" s="41">
        <v>30</v>
      </c>
      <c r="K472" s="44">
        <f>IF(ISERROR(FIND("Slider",'Conveyor List'!#REF!))=FALSE,0.3,IF(ISERROR(FIND("Roller",'Conveyor List'!#REF!))=FALSE,0.05,0.25))</f>
        <v>0.25</v>
      </c>
      <c r="L472" s="44">
        <v>1</v>
      </c>
      <c r="M472" s="44">
        <v>0.95</v>
      </c>
      <c r="N472" s="44">
        <v>0.85</v>
      </c>
      <c r="O472" s="44">
        <f>IF(ISERROR(FIND("M",'Conveyor List'!#REF!))=TRUE,0.95,1)</f>
        <v>0.95</v>
      </c>
      <c r="P472" s="44">
        <v>1</v>
      </c>
      <c r="Q472" s="39" t="e">
        <f t="shared" si="84"/>
        <v>#REF!</v>
      </c>
      <c r="R472" s="39" t="e">
        <f t="shared" si="85"/>
        <v>#REF!</v>
      </c>
      <c r="S472" s="39" t="e">
        <f t="shared" si="86"/>
        <v>#REF!</v>
      </c>
      <c r="T472" s="39" t="e">
        <f t="shared" si="87"/>
        <v>#REF!</v>
      </c>
      <c r="U472" s="39" t="e">
        <f t="shared" si="88"/>
        <v>#REF!</v>
      </c>
      <c r="V472" s="39">
        <f t="shared" si="89"/>
        <v>0</v>
      </c>
      <c r="W472" s="39" t="e">
        <f t="shared" si="90"/>
        <v>#REF!</v>
      </c>
      <c r="X472" s="39" t="e">
        <f t="shared" si="91"/>
        <v>#REF!</v>
      </c>
      <c r="Y472" s="39" t="e">
        <f t="shared" si="92"/>
        <v>#REF!</v>
      </c>
      <c r="Z472" s="50" t="e">
        <f t="shared" si="93"/>
        <v>#REF!</v>
      </c>
      <c r="AA472" s="32" t="e">
        <f t="shared" si="94"/>
        <v>#REF!</v>
      </c>
      <c r="AB472" s="45" t="e">
        <f t="shared" si="95"/>
        <v>#REF!</v>
      </c>
    </row>
    <row r="473" spans="1:28" ht="13.5" customHeight="1">
      <c r="A473" s="47" t="e">
        <f>'Conveyor List'!#REF!</f>
        <v>#REF!</v>
      </c>
      <c r="B47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3" s="41" t="e">
        <f>IF(AND('Conveyor List'!#REF!="",'Conveyor List'!#REF!=""),0,'Conveyor List'!#REF!+'Conveyor List'!#REF!/12)</f>
        <v>#REF!</v>
      </c>
      <c r="D473" s="41" t="e">
        <f>IF(AND('Conveyor List'!#REF!="",'Conveyor List'!#REF!=""),0,IF(ISERROR(FIND("Slave",'Conveyor List'!#REF!)) =FALSE,'Conveyor List'!#REF!+'Conveyor List'!#REF!/12,0))</f>
        <v>#REF!</v>
      </c>
      <c r="E473" s="42" t="e">
        <f>IF('Conveyor List'!#REF!="",0,'Conveyor List'!#REF!)</f>
        <v>#REF!</v>
      </c>
      <c r="F47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3" s="41">
        <f>IF(Rework!W474&gt;0,IF(Rework!W474&gt;1,2,1),0)</f>
        <v>0</v>
      </c>
      <c r="I473" s="43">
        <f>IF(Rework!X474="",IF(Rework!$E474=61.5,2400,1800),Rework!X474)</f>
        <v>1800</v>
      </c>
      <c r="J473" s="41">
        <v>30</v>
      </c>
      <c r="K473" s="44">
        <f>IF(ISERROR(FIND("Slider",'Conveyor List'!#REF!))=FALSE,0.3,IF(ISERROR(FIND("Roller",'Conveyor List'!#REF!))=FALSE,0.05,0.25))</f>
        <v>0.25</v>
      </c>
      <c r="L473" s="44">
        <v>1</v>
      </c>
      <c r="M473" s="44">
        <v>0.95</v>
      </c>
      <c r="N473" s="44">
        <v>0.85</v>
      </c>
      <c r="O473" s="44">
        <f>IF(ISERROR(FIND("M",'Conveyor List'!#REF!))=TRUE,0.95,1)</f>
        <v>0.95</v>
      </c>
      <c r="P473" s="44">
        <v>1</v>
      </c>
      <c r="Q473" s="39" t="e">
        <f t="shared" si="84"/>
        <v>#REF!</v>
      </c>
      <c r="R473" s="39" t="e">
        <f t="shared" si="85"/>
        <v>#REF!</v>
      </c>
      <c r="S473" s="39" t="e">
        <f t="shared" si="86"/>
        <v>#REF!</v>
      </c>
      <c r="T473" s="39" t="e">
        <f t="shared" si="87"/>
        <v>#REF!</v>
      </c>
      <c r="U473" s="39" t="e">
        <f t="shared" si="88"/>
        <v>#REF!</v>
      </c>
      <c r="V473" s="39">
        <f t="shared" si="89"/>
        <v>0</v>
      </c>
      <c r="W473" s="39" t="e">
        <f t="shared" si="90"/>
        <v>#REF!</v>
      </c>
      <c r="X473" s="39" t="e">
        <f t="shared" si="91"/>
        <v>#REF!</v>
      </c>
      <c r="Y473" s="39" t="e">
        <f t="shared" si="92"/>
        <v>#REF!</v>
      </c>
      <c r="Z473" s="50" t="e">
        <f t="shared" si="93"/>
        <v>#REF!</v>
      </c>
      <c r="AA473" s="32" t="e">
        <f t="shared" si="94"/>
        <v>#REF!</v>
      </c>
      <c r="AB473" s="45" t="e">
        <f t="shared" si="95"/>
        <v>#REF!</v>
      </c>
    </row>
    <row r="474" spans="1:28" ht="13.5" customHeight="1">
      <c r="A474" s="47" t="e">
        <f>'Conveyor List'!#REF!</f>
        <v>#REF!</v>
      </c>
      <c r="B47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4" s="41" t="e">
        <f>IF(AND('Conveyor List'!#REF!="",'Conveyor List'!#REF!=""),0,'Conveyor List'!#REF!+'Conveyor List'!#REF!/12)</f>
        <v>#REF!</v>
      </c>
      <c r="D474" s="41" t="e">
        <f>IF(AND('Conveyor List'!#REF!="",'Conveyor List'!#REF!=""),0,IF(ISERROR(FIND("Slave",'Conveyor List'!#REF!)) =FALSE,'Conveyor List'!#REF!+'Conveyor List'!#REF!/12,0))</f>
        <v>#REF!</v>
      </c>
      <c r="E474" s="42" t="e">
        <f>IF('Conveyor List'!#REF!="",0,'Conveyor List'!#REF!)</f>
        <v>#REF!</v>
      </c>
      <c r="F47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4" s="41">
        <f>IF(Rework!W475&gt;0,IF(Rework!W475&gt;1,2,1),0)</f>
        <v>0</v>
      </c>
      <c r="I474" s="43">
        <f>IF(Rework!X475="",IF(Rework!$E475=61.5,2400,1800),Rework!X475)</f>
        <v>1800</v>
      </c>
      <c r="J474" s="41">
        <v>30</v>
      </c>
      <c r="K474" s="44">
        <f>IF(ISERROR(FIND("Slider",'Conveyor List'!#REF!))=FALSE,0.3,IF(ISERROR(FIND("Roller",'Conveyor List'!#REF!))=FALSE,0.05,0.25))</f>
        <v>0.25</v>
      </c>
      <c r="L474" s="44">
        <v>1</v>
      </c>
      <c r="M474" s="44">
        <v>0.95</v>
      </c>
      <c r="N474" s="44">
        <v>0.85</v>
      </c>
      <c r="O474" s="44">
        <f>IF(ISERROR(FIND("M",'Conveyor List'!#REF!))=TRUE,0.95,1)</f>
        <v>0.95</v>
      </c>
      <c r="P474" s="44">
        <v>1</v>
      </c>
      <c r="Q474" s="39" t="e">
        <f t="shared" si="84"/>
        <v>#REF!</v>
      </c>
      <c r="R474" s="39" t="e">
        <f t="shared" si="85"/>
        <v>#REF!</v>
      </c>
      <c r="S474" s="39" t="e">
        <f t="shared" si="86"/>
        <v>#REF!</v>
      </c>
      <c r="T474" s="39" t="e">
        <f t="shared" si="87"/>
        <v>#REF!</v>
      </c>
      <c r="U474" s="39" t="e">
        <f t="shared" si="88"/>
        <v>#REF!</v>
      </c>
      <c r="V474" s="39">
        <f t="shared" si="89"/>
        <v>0</v>
      </c>
      <c r="W474" s="39" t="e">
        <f t="shared" si="90"/>
        <v>#REF!</v>
      </c>
      <c r="X474" s="39" t="e">
        <f t="shared" si="91"/>
        <v>#REF!</v>
      </c>
      <c r="Y474" s="39" t="e">
        <f t="shared" si="92"/>
        <v>#REF!</v>
      </c>
      <c r="Z474" s="50" t="e">
        <f t="shared" si="93"/>
        <v>#REF!</v>
      </c>
      <c r="AA474" s="32" t="e">
        <f t="shared" si="94"/>
        <v>#REF!</v>
      </c>
      <c r="AB474" s="45" t="e">
        <f t="shared" si="95"/>
        <v>#REF!</v>
      </c>
    </row>
    <row r="475" spans="1:28" ht="13.5" customHeight="1">
      <c r="A475" s="47" t="e">
        <f>'Conveyor List'!#REF!</f>
        <v>#REF!</v>
      </c>
      <c r="B47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5" s="41" t="e">
        <f>IF(AND('Conveyor List'!#REF!="",'Conveyor List'!#REF!=""),0,'Conveyor List'!#REF!+'Conveyor List'!#REF!/12)</f>
        <v>#REF!</v>
      </c>
      <c r="D475" s="41" t="e">
        <f>IF(AND('Conveyor List'!#REF!="",'Conveyor List'!#REF!=""),0,IF(ISERROR(FIND("Slave",'Conveyor List'!#REF!)) =FALSE,'Conveyor List'!#REF!+'Conveyor List'!#REF!/12,0))</f>
        <v>#REF!</v>
      </c>
      <c r="E475" s="42" t="e">
        <f>IF('Conveyor List'!#REF!="",0,'Conveyor List'!#REF!)</f>
        <v>#REF!</v>
      </c>
      <c r="F47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5" s="41">
        <f>IF(Rework!W476&gt;0,IF(Rework!W476&gt;1,2,1),0)</f>
        <v>0</v>
      </c>
      <c r="I475" s="43">
        <f>IF(Rework!X476="",IF(Rework!$E476=61.5,2400,1800),Rework!X476)</f>
        <v>1800</v>
      </c>
      <c r="J475" s="41">
        <v>30</v>
      </c>
      <c r="K475" s="44">
        <f>IF(ISERROR(FIND("Slider",'Conveyor List'!#REF!))=FALSE,0.3,IF(ISERROR(FIND("Roller",'Conveyor List'!#REF!))=FALSE,0.05,0.25))</f>
        <v>0.25</v>
      </c>
      <c r="L475" s="44">
        <v>1</v>
      </c>
      <c r="M475" s="44">
        <v>0.95</v>
      </c>
      <c r="N475" s="44">
        <v>0.85</v>
      </c>
      <c r="O475" s="44">
        <f>IF(ISERROR(FIND("M",'Conveyor List'!#REF!))=TRUE,0.95,1)</f>
        <v>0.95</v>
      </c>
      <c r="P475" s="44">
        <v>1</v>
      </c>
      <c r="Q475" s="39" t="e">
        <f t="shared" si="84"/>
        <v>#REF!</v>
      </c>
      <c r="R475" s="39" t="e">
        <f t="shared" si="85"/>
        <v>#REF!</v>
      </c>
      <c r="S475" s="39" t="e">
        <f t="shared" si="86"/>
        <v>#REF!</v>
      </c>
      <c r="T475" s="39" t="e">
        <f t="shared" si="87"/>
        <v>#REF!</v>
      </c>
      <c r="U475" s="39" t="e">
        <f t="shared" si="88"/>
        <v>#REF!</v>
      </c>
      <c r="V475" s="39">
        <f t="shared" si="89"/>
        <v>0</v>
      </c>
      <c r="W475" s="39" t="e">
        <f t="shared" si="90"/>
        <v>#REF!</v>
      </c>
      <c r="X475" s="39" t="e">
        <f t="shared" si="91"/>
        <v>#REF!</v>
      </c>
      <c r="Y475" s="39" t="e">
        <f t="shared" si="92"/>
        <v>#REF!</v>
      </c>
      <c r="Z475" s="50" t="e">
        <f t="shared" si="93"/>
        <v>#REF!</v>
      </c>
      <c r="AA475" s="32" t="e">
        <f t="shared" si="94"/>
        <v>#REF!</v>
      </c>
      <c r="AB475" s="45" t="e">
        <f t="shared" si="95"/>
        <v>#REF!</v>
      </c>
    </row>
    <row r="476" spans="1:28" ht="13.5" customHeight="1">
      <c r="A476" s="47" t="e">
        <f>'Conveyor List'!#REF!</f>
        <v>#REF!</v>
      </c>
      <c r="B47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6" s="41" t="e">
        <f>IF(AND('Conveyor List'!#REF!="",'Conveyor List'!#REF!=""),0,'Conveyor List'!#REF!+'Conveyor List'!#REF!/12)</f>
        <v>#REF!</v>
      </c>
      <c r="D476" s="41" t="e">
        <f>IF(AND('Conveyor List'!#REF!="",'Conveyor List'!#REF!=""),0,IF(ISERROR(FIND("Slave",'Conveyor List'!#REF!)) =FALSE,'Conveyor List'!#REF!+'Conveyor List'!#REF!/12,0))</f>
        <v>#REF!</v>
      </c>
      <c r="E476" s="42" t="e">
        <f>IF('Conveyor List'!#REF!="",0,'Conveyor List'!#REF!)</f>
        <v>#REF!</v>
      </c>
      <c r="F47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6" s="41">
        <f>IF(Rework!W477&gt;0,IF(Rework!W477&gt;1,2,1),0)</f>
        <v>0</v>
      </c>
      <c r="I476" s="43">
        <f>IF(Rework!X477="",IF(Rework!$E477=61.5,2400,1800),Rework!X477)</f>
        <v>1800</v>
      </c>
      <c r="J476" s="41">
        <v>30</v>
      </c>
      <c r="K476" s="44">
        <f>IF(ISERROR(FIND("Slider",'Conveyor List'!#REF!))=FALSE,0.3,IF(ISERROR(FIND("Roller",'Conveyor List'!#REF!))=FALSE,0.05,0.25))</f>
        <v>0.25</v>
      </c>
      <c r="L476" s="44">
        <v>1</v>
      </c>
      <c r="M476" s="44">
        <v>0.95</v>
      </c>
      <c r="N476" s="44">
        <v>0.85</v>
      </c>
      <c r="O476" s="44">
        <f>IF(ISERROR(FIND("M",'Conveyor List'!#REF!))=TRUE,0.95,1)</f>
        <v>0.95</v>
      </c>
      <c r="P476" s="44">
        <v>1</v>
      </c>
      <c r="Q476" s="39" t="e">
        <f t="shared" si="84"/>
        <v>#REF!</v>
      </c>
      <c r="R476" s="39" t="e">
        <f t="shared" si="85"/>
        <v>#REF!</v>
      </c>
      <c r="S476" s="39" t="e">
        <f t="shared" si="86"/>
        <v>#REF!</v>
      </c>
      <c r="T476" s="39" t="e">
        <f t="shared" si="87"/>
        <v>#REF!</v>
      </c>
      <c r="U476" s="39" t="e">
        <f t="shared" si="88"/>
        <v>#REF!</v>
      </c>
      <c r="V476" s="39">
        <f t="shared" si="89"/>
        <v>0</v>
      </c>
      <c r="W476" s="39" t="e">
        <f t="shared" si="90"/>
        <v>#REF!</v>
      </c>
      <c r="X476" s="39" t="e">
        <f t="shared" si="91"/>
        <v>#REF!</v>
      </c>
      <c r="Y476" s="39" t="e">
        <f t="shared" si="92"/>
        <v>#REF!</v>
      </c>
      <c r="Z476" s="50" t="e">
        <f t="shared" si="93"/>
        <v>#REF!</v>
      </c>
      <c r="AA476" s="32" t="e">
        <f t="shared" si="94"/>
        <v>#REF!</v>
      </c>
      <c r="AB476" s="45" t="e">
        <f t="shared" si="95"/>
        <v>#REF!</v>
      </c>
    </row>
    <row r="477" spans="1:28" ht="13.5" customHeight="1">
      <c r="A477" s="47" t="e">
        <f>'Conveyor List'!#REF!</f>
        <v>#REF!</v>
      </c>
      <c r="B47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7" s="41" t="e">
        <f>IF(AND('Conveyor List'!#REF!="",'Conveyor List'!#REF!=""),0,'Conveyor List'!#REF!+'Conveyor List'!#REF!/12)</f>
        <v>#REF!</v>
      </c>
      <c r="D477" s="41" t="e">
        <f>IF(AND('Conveyor List'!#REF!="",'Conveyor List'!#REF!=""),0,IF(ISERROR(FIND("Slave",'Conveyor List'!#REF!)) =FALSE,'Conveyor List'!#REF!+'Conveyor List'!#REF!/12,0))</f>
        <v>#REF!</v>
      </c>
      <c r="E477" s="42" t="e">
        <f>IF('Conveyor List'!#REF!="",0,'Conveyor List'!#REF!)</f>
        <v>#REF!</v>
      </c>
      <c r="F47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7" s="41">
        <f>IF(Rework!W478&gt;0,IF(Rework!W478&gt;1,2,1),0)</f>
        <v>0</v>
      </c>
      <c r="I477" s="43">
        <f>IF(Rework!X478="",IF(Rework!$E478=61.5,2400,1800),Rework!X478)</f>
        <v>1800</v>
      </c>
      <c r="J477" s="41">
        <v>30</v>
      </c>
      <c r="K477" s="44">
        <f>IF(ISERROR(FIND("Slider",'Conveyor List'!#REF!))=FALSE,0.3,IF(ISERROR(FIND("Roller",'Conveyor List'!#REF!))=FALSE,0.05,0.25))</f>
        <v>0.25</v>
      </c>
      <c r="L477" s="44">
        <v>1</v>
      </c>
      <c r="M477" s="44">
        <v>0.95</v>
      </c>
      <c r="N477" s="44">
        <v>0.85</v>
      </c>
      <c r="O477" s="44">
        <f>IF(ISERROR(FIND("M",'Conveyor List'!#REF!))=TRUE,0.95,1)</f>
        <v>0.95</v>
      </c>
      <c r="P477" s="44">
        <v>1</v>
      </c>
      <c r="Q477" s="39" t="e">
        <f t="shared" si="84"/>
        <v>#REF!</v>
      </c>
      <c r="R477" s="39" t="e">
        <f t="shared" si="85"/>
        <v>#REF!</v>
      </c>
      <c r="S477" s="39" t="e">
        <f t="shared" si="86"/>
        <v>#REF!</v>
      </c>
      <c r="T477" s="39" t="e">
        <f t="shared" si="87"/>
        <v>#REF!</v>
      </c>
      <c r="U477" s="39" t="e">
        <f t="shared" si="88"/>
        <v>#REF!</v>
      </c>
      <c r="V477" s="39">
        <f t="shared" si="89"/>
        <v>0</v>
      </c>
      <c r="W477" s="39" t="e">
        <f t="shared" si="90"/>
        <v>#REF!</v>
      </c>
      <c r="X477" s="39" t="e">
        <f t="shared" si="91"/>
        <v>#REF!</v>
      </c>
      <c r="Y477" s="39" t="e">
        <f t="shared" si="92"/>
        <v>#REF!</v>
      </c>
      <c r="Z477" s="50" t="e">
        <f t="shared" si="93"/>
        <v>#REF!</v>
      </c>
      <c r="AA477" s="32" t="e">
        <f t="shared" si="94"/>
        <v>#REF!</v>
      </c>
      <c r="AB477" s="45" t="e">
        <f t="shared" si="95"/>
        <v>#REF!</v>
      </c>
    </row>
    <row r="478" spans="1:28" ht="13.5" customHeight="1">
      <c r="A478" s="47" t="e">
        <f>'Conveyor List'!#REF!</f>
        <v>#REF!</v>
      </c>
      <c r="B47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8" s="41" t="e">
        <f>IF(AND('Conveyor List'!#REF!="",'Conveyor List'!#REF!=""),0,'Conveyor List'!#REF!+'Conveyor List'!#REF!/12)</f>
        <v>#REF!</v>
      </c>
      <c r="D478" s="41" t="e">
        <f>IF(AND('Conveyor List'!#REF!="",'Conveyor List'!#REF!=""),0,IF(ISERROR(FIND("Slave",'Conveyor List'!#REF!)) =FALSE,'Conveyor List'!#REF!+'Conveyor List'!#REF!/12,0))</f>
        <v>#REF!</v>
      </c>
      <c r="E478" s="42" t="e">
        <f>IF('Conveyor List'!#REF!="",0,'Conveyor List'!#REF!)</f>
        <v>#REF!</v>
      </c>
      <c r="F47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8" s="41">
        <f>IF(Rework!W479&gt;0,IF(Rework!W479&gt;1,2,1),0)</f>
        <v>0</v>
      </c>
      <c r="I478" s="43">
        <f>IF(Rework!X479="",IF(Rework!$E479=61.5,2400,1800),Rework!X479)</f>
        <v>1800</v>
      </c>
      <c r="J478" s="41">
        <v>30</v>
      </c>
      <c r="K478" s="44">
        <f>IF(ISERROR(FIND("Slider",'Conveyor List'!#REF!))=FALSE,0.3,IF(ISERROR(FIND("Roller",'Conveyor List'!#REF!))=FALSE,0.05,0.25))</f>
        <v>0.25</v>
      </c>
      <c r="L478" s="44">
        <v>1</v>
      </c>
      <c r="M478" s="44">
        <v>0.95</v>
      </c>
      <c r="N478" s="44">
        <v>0.85</v>
      </c>
      <c r="O478" s="44">
        <f>IF(ISERROR(FIND("M",'Conveyor List'!#REF!))=TRUE,0.95,1)</f>
        <v>0.95</v>
      </c>
      <c r="P478" s="44">
        <v>1</v>
      </c>
      <c r="Q478" s="39" t="e">
        <f t="shared" si="84"/>
        <v>#REF!</v>
      </c>
      <c r="R478" s="39" t="e">
        <f t="shared" si="85"/>
        <v>#REF!</v>
      </c>
      <c r="S478" s="39" t="e">
        <f t="shared" si="86"/>
        <v>#REF!</v>
      </c>
      <c r="T478" s="39" t="e">
        <f t="shared" si="87"/>
        <v>#REF!</v>
      </c>
      <c r="U478" s="39" t="e">
        <f t="shared" si="88"/>
        <v>#REF!</v>
      </c>
      <c r="V478" s="39">
        <f t="shared" si="89"/>
        <v>0</v>
      </c>
      <c r="W478" s="39" t="e">
        <f t="shared" si="90"/>
        <v>#REF!</v>
      </c>
      <c r="X478" s="39" t="e">
        <f t="shared" si="91"/>
        <v>#REF!</v>
      </c>
      <c r="Y478" s="39" t="e">
        <f t="shared" si="92"/>
        <v>#REF!</v>
      </c>
      <c r="Z478" s="50" t="e">
        <f t="shared" si="93"/>
        <v>#REF!</v>
      </c>
      <c r="AA478" s="32" t="e">
        <f t="shared" si="94"/>
        <v>#REF!</v>
      </c>
      <c r="AB478" s="45" t="e">
        <f t="shared" si="95"/>
        <v>#REF!</v>
      </c>
    </row>
    <row r="479" spans="1:28" ht="13.5" customHeight="1">
      <c r="A479" s="47" t="e">
        <f>'Conveyor List'!#REF!</f>
        <v>#REF!</v>
      </c>
      <c r="B47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9" s="41" t="e">
        <f>IF(AND('Conveyor List'!#REF!="",'Conveyor List'!#REF!=""),0,'Conveyor List'!#REF!+'Conveyor List'!#REF!/12)</f>
        <v>#REF!</v>
      </c>
      <c r="D479" s="41" t="e">
        <f>IF(AND('Conveyor List'!#REF!="",'Conveyor List'!#REF!=""),0,IF(ISERROR(FIND("Slave",'Conveyor List'!#REF!)) =FALSE,'Conveyor List'!#REF!+'Conveyor List'!#REF!/12,0))</f>
        <v>#REF!</v>
      </c>
      <c r="E479" s="42" t="e">
        <f>IF('Conveyor List'!#REF!="",0,'Conveyor List'!#REF!)</f>
        <v>#REF!</v>
      </c>
      <c r="F47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9" s="41">
        <f>IF(Rework!W480&gt;0,IF(Rework!W480&gt;1,2,1),0)</f>
        <v>0</v>
      </c>
      <c r="I479" s="43">
        <f>IF(Rework!X480="",IF(Rework!$E480=61.5,2400,1800),Rework!X480)</f>
        <v>1800</v>
      </c>
      <c r="J479" s="41">
        <v>30</v>
      </c>
      <c r="K479" s="44">
        <f>IF(ISERROR(FIND("Slider",'Conveyor List'!#REF!))=FALSE,0.3,IF(ISERROR(FIND("Roller",'Conveyor List'!#REF!))=FALSE,0.05,0.25))</f>
        <v>0.25</v>
      </c>
      <c r="L479" s="44">
        <v>1</v>
      </c>
      <c r="M479" s="44">
        <v>0.95</v>
      </c>
      <c r="N479" s="44">
        <v>0.85</v>
      </c>
      <c r="O479" s="44">
        <f>IF(ISERROR(FIND("M",'Conveyor List'!#REF!))=TRUE,0.95,1)</f>
        <v>0.95</v>
      </c>
      <c r="P479" s="44">
        <v>1</v>
      </c>
      <c r="Q479" s="39" t="e">
        <f t="shared" si="84"/>
        <v>#REF!</v>
      </c>
      <c r="R479" s="39" t="e">
        <f t="shared" si="85"/>
        <v>#REF!</v>
      </c>
      <c r="S479" s="39" t="e">
        <f t="shared" si="86"/>
        <v>#REF!</v>
      </c>
      <c r="T479" s="39" t="e">
        <f t="shared" si="87"/>
        <v>#REF!</v>
      </c>
      <c r="U479" s="39" t="e">
        <f t="shared" si="88"/>
        <v>#REF!</v>
      </c>
      <c r="V479" s="39">
        <f t="shared" si="89"/>
        <v>0</v>
      </c>
      <c r="W479" s="39" t="e">
        <f t="shared" si="90"/>
        <v>#REF!</v>
      </c>
      <c r="X479" s="39" t="e">
        <f t="shared" si="91"/>
        <v>#REF!</v>
      </c>
      <c r="Y479" s="39" t="e">
        <f t="shared" si="92"/>
        <v>#REF!</v>
      </c>
      <c r="Z479" s="50" t="e">
        <f t="shared" si="93"/>
        <v>#REF!</v>
      </c>
      <c r="AA479" s="32" t="e">
        <f t="shared" si="94"/>
        <v>#REF!</v>
      </c>
      <c r="AB479" s="45" t="e">
        <f t="shared" si="95"/>
        <v>#REF!</v>
      </c>
    </row>
    <row r="480" spans="1:28" ht="13.5" customHeight="1">
      <c r="A480" s="47" t="e">
        <f>'Conveyor List'!#REF!</f>
        <v>#REF!</v>
      </c>
      <c r="B48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0" s="41" t="e">
        <f>IF(AND('Conveyor List'!#REF!="",'Conveyor List'!#REF!=""),0,'Conveyor List'!#REF!+'Conveyor List'!#REF!/12)</f>
        <v>#REF!</v>
      </c>
      <c r="D480" s="41" t="e">
        <f>IF(AND('Conveyor List'!#REF!="",'Conveyor List'!#REF!=""),0,IF(ISERROR(FIND("Slave",'Conveyor List'!#REF!)) =FALSE,'Conveyor List'!#REF!+'Conveyor List'!#REF!/12,0))</f>
        <v>#REF!</v>
      </c>
      <c r="E480" s="42" t="e">
        <f>IF('Conveyor List'!#REF!="",0,'Conveyor List'!#REF!)</f>
        <v>#REF!</v>
      </c>
      <c r="F48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0" s="41">
        <f>IF(Rework!W481&gt;0,IF(Rework!W481&gt;1,2,1),0)</f>
        <v>0</v>
      </c>
      <c r="I480" s="43">
        <f>IF(Rework!X481="",IF(Rework!$E481=61.5,2400,1800),Rework!X481)</f>
        <v>1800</v>
      </c>
      <c r="J480" s="41">
        <v>30</v>
      </c>
      <c r="K480" s="44">
        <f>IF(ISERROR(FIND("Slider",'Conveyor List'!#REF!))=FALSE,0.3,IF(ISERROR(FIND("Roller",'Conveyor List'!#REF!))=FALSE,0.05,0.25))</f>
        <v>0.25</v>
      </c>
      <c r="L480" s="44">
        <v>1</v>
      </c>
      <c r="M480" s="44">
        <v>0.95</v>
      </c>
      <c r="N480" s="44">
        <v>0.85</v>
      </c>
      <c r="O480" s="44">
        <f>IF(ISERROR(FIND("M",'Conveyor List'!#REF!))=TRUE,0.95,1)</f>
        <v>0.95</v>
      </c>
      <c r="P480" s="44">
        <v>1</v>
      </c>
      <c r="Q480" s="39" t="e">
        <f t="shared" si="84"/>
        <v>#REF!</v>
      </c>
      <c r="R480" s="39" t="e">
        <f t="shared" si="85"/>
        <v>#REF!</v>
      </c>
      <c r="S480" s="39" t="e">
        <f t="shared" si="86"/>
        <v>#REF!</v>
      </c>
      <c r="T480" s="39" t="e">
        <f t="shared" si="87"/>
        <v>#REF!</v>
      </c>
      <c r="U480" s="39" t="e">
        <f t="shared" si="88"/>
        <v>#REF!</v>
      </c>
      <c r="V480" s="39">
        <f t="shared" si="89"/>
        <v>0</v>
      </c>
      <c r="W480" s="39" t="e">
        <f t="shared" si="90"/>
        <v>#REF!</v>
      </c>
      <c r="X480" s="39" t="e">
        <f t="shared" si="91"/>
        <v>#REF!</v>
      </c>
      <c r="Y480" s="39" t="e">
        <f t="shared" si="92"/>
        <v>#REF!</v>
      </c>
      <c r="Z480" s="50" t="e">
        <f t="shared" si="93"/>
        <v>#REF!</v>
      </c>
      <c r="AA480" s="32" t="e">
        <f t="shared" si="94"/>
        <v>#REF!</v>
      </c>
      <c r="AB480" s="45" t="e">
        <f t="shared" si="95"/>
        <v>#REF!</v>
      </c>
    </row>
    <row r="481" spans="1:28" ht="13.5" customHeight="1">
      <c r="A481" s="47" t="e">
        <f>'Conveyor List'!#REF!</f>
        <v>#REF!</v>
      </c>
      <c r="B48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1" s="41" t="e">
        <f>IF(AND('Conveyor List'!#REF!="",'Conveyor List'!#REF!=""),0,'Conveyor List'!#REF!+'Conveyor List'!#REF!/12)</f>
        <v>#REF!</v>
      </c>
      <c r="D481" s="41" t="e">
        <f>IF(AND('Conveyor List'!#REF!="",'Conveyor List'!#REF!=""),0,IF(ISERROR(FIND("Slave",'Conveyor List'!#REF!)) =FALSE,'Conveyor List'!#REF!+'Conveyor List'!#REF!/12,0))</f>
        <v>#REF!</v>
      </c>
      <c r="E481" s="42" t="e">
        <f>IF('Conveyor List'!#REF!="",0,'Conveyor List'!#REF!)</f>
        <v>#REF!</v>
      </c>
      <c r="F48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1" s="41">
        <f>IF(Rework!W482&gt;0,IF(Rework!W482&gt;1,2,1),0)</f>
        <v>0</v>
      </c>
      <c r="I481" s="43">
        <f>IF(Rework!X482="",IF(Rework!$E482=61.5,2400,1800),Rework!X482)</f>
        <v>1800</v>
      </c>
      <c r="J481" s="41">
        <v>30</v>
      </c>
      <c r="K481" s="44">
        <f>IF(ISERROR(FIND("Slider",'Conveyor List'!#REF!))=FALSE,0.3,IF(ISERROR(FIND("Roller",'Conveyor List'!#REF!))=FALSE,0.05,0.25))</f>
        <v>0.25</v>
      </c>
      <c r="L481" s="44">
        <v>1</v>
      </c>
      <c r="M481" s="44">
        <v>0.95</v>
      </c>
      <c r="N481" s="44">
        <v>0.85</v>
      </c>
      <c r="O481" s="44">
        <f>IF(ISERROR(FIND("M",'Conveyor List'!#REF!))=TRUE,0.95,1)</f>
        <v>0.95</v>
      </c>
      <c r="P481" s="44">
        <v>1</v>
      </c>
      <c r="Q481" s="39" t="e">
        <f t="shared" si="84"/>
        <v>#REF!</v>
      </c>
      <c r="R481" s="39" t="e">
        <f t="shared" si="85"/>
        <v>#REF!</v>
      </c>
      <c r="S481" s="39" t="e">
        <f t="shared" si="86"/>
        <v>#REF!</v>
      </c>
      <c r="T481" s="39" t="e">
        <f t="shared" si="87"/>
        <v>#REF!</v>
      </c>
      <c r="U481" s="39" t="e">
        <f t="shared" si="88"/>
        <v>#REF!</v>
      </c>
      <c r="V481" s="39">
        <f t="shared" si="89"/>
        <v>0</v>
      </c>
      <c r="W481" s="39" t="e">
        <f t="shared" si="90"/>
        <v>#REF!</v>
      </c>
      <c r="X481" s="39" t="e">
        <f t="shared" si="91"/>
        <v>#REF!</v>
      </c>
      <c r="Y481" s="39" t="e">
        <f t="shared" si="92"/>
        <v>#REF!</v>
      </c>
      <c r="Z481" s="50" t="e">
        <f t="shared" si="93"/>
        <v>#REF!</v>
      </c>
      <c r="AA481" s="32" t="e">
        <f t="shared" si="94"/>
        <v>#REF!</v>
      </c>
      <c r="AB481" s="45" t="e">
        <f t="shared" si="95"/>
        <v>#REF!</v>
      </c>
    </row>
    <row r="482" spans="1:28" ht="13.5" customHeight="1">
      <c r="A482" s="47" t="e">
        <f>'Conveyor List'!#REF!</f>
        <v>#REF!</v>
      </c>
      <c r="B48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2" s="41" t="e">
        <f>IF(AND('Conveyor List'!#REF!="",'Conveyor List'!#REF!=""),0,'Conveyor List'!#REF!+'Conveyor List'!#REF!/12)</f>
        <v>#REF!</v>
      </c>
      <c r="D482" s="41" t="e">
        <f>IF(AND('Conveyor List'!#REF!="",'Conveyor List'!#REF!=""),0,IF(ISERROR(FIND("Slave",'Conveyor List'!#REF!)) =FALSE,'Conveyor List'!#REF!+'Conveyor List'!#REF!/12,0))</f>
        <v>#REF!</v>
      </c>
      <c r="E482" s="42" t="e">
        <f>IF('Conveyor List'!#REF!="",0,'Conveyor List'!#REF!)</f>
        <v>#REF!</v>
      </c>
      <c r="F48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2" s="41">
        <f>IF(Rework!W483&gt;0,IF(Rework!W483&gt;1,2,1),0)</f>
        <v>0</v>
      </c>
      <c r="I482" s="43">
        <f>IF(Rework!X483="",IF(Rework!$E483=61.5,2400,1800),Rework!X483)</f>
        <v>1800</v>
      </c>
      <c r="J482" s="41">
        <v>30</v>
      </c>
      <c r="K482" s="44">
        <f>IF(ISERROR(FIND("Slider",'Conveyor List'!#REF!))=FALSE,0.3,IF(ISERROR(FIND("Roller",'Conveyor List'!#REF!))=FALSE,0.05,0.25))</f>
        <v>0.25</v>
      </c>
      <c r="L482" s="44">
        <v>1</v>
      </c>
      <c r="M482" s="44">
        <v>0.95</v>
      </c>
      <c r="N482" s="44">
        <v>0.85</v>
      </c>
      <c r="O482" s="44">
        <f>IF(ISERROR(FIND("M",'Conveyor List'!#REF!))=TRUE,0.95,1)</f>
        <v>0.95</v>
      </c>
      <c r="P482" s="44">
        <v>1</v>
      </c>
      <c r="Q482" s="39" t="e">
        <f t="shared" si="84"/>
        <v>#REF!</v>
      </c>
      <c r="R482" s="39" t="e">
        <f t="shared" si="85"/>
        <v>#REF!</v>
      </c>
      <c r="S482" s="39" t="e">
        <f t="shared" si="86"/>
        <v>#REF!</v>
      </c>
      <c r="T482" s="39" t="e">
        <f t="shared" si="87"/>
        <v>#REF!</v>
      </c>
      <c r="U482" s="39" t="e">
        <f t="shared" si="88"/>
        <v>#REF!</v>
      </c>
      <c r="V482" s="39">
        <f t="shared" si="89"/>
        <v>0</v>
      </c>
      <c r="W482" s="39" t="e">
        <f t="shared" si="90"/>
        <v>#REF!</v>
      </c>
      <c r="X482" s="39" t="e">
        <f t="shared" si="91"/>
        <v>#REF!</v>
      </c>
      <c r="Y482" s="39" t="e">
        <f t="shared" si="92"/>
        <v>#REF!</v>
      </c>
      <c r="Z482" s="50" t="e">
        <f t="shared" si="93"/>
        <v>#REF!</v>
      </c>
      <c r="AA482" s="32" t="e">
        <f t="shared" si="94"/>
        <v>#REF!</v>
      </c>
      <c r="AB482" s="45" t="e">
        <f t="shared" si="95"/>
        <v>#REF!</v>
      </c>
    </row>
    <row r="483" spans="1:28" ht="13.5" customHeight="1">
      <c r="A483" s="47" t="e">
        <f>'Conveyor List'!#REF!</f>
        <v>#REF!</v>
      </c>
      <c r="B48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3" s="41" t="e">
        <f>IF(AND('Conveyor List'!#REF!="",'Conveyor List'!#REF!=""),0,'Conveyor List'!#REF!+'Conveyor List'!#REF!/12)</f>
        <v>#REF!</v>
      </c>
      <c r="D483" s="41" t="e">
        <f>IF(AND('Conveyor List'!#REF!="",'Conveyor List'!#REF!=""),0,IF(ISERROR(FIND("Slave",'Conveyor List'!#REF!)) =FALSE,'Conveyor List'!#REF!+'Conveyor List'!#REF!/12,0))</f>
        <v>#REF!</v>
      </c>
      <c r="E483" s="42" t="e">
        <f>IF('Conveyor List'!#REF!="",0,'Conveyor List'!#REF!)</f>
        <v>#REF!</v>
      </c>
      <c r="F48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3" s="41">
        <f>IF(Rework!W484&gt;0,IF(Rework!W484&gt;1,2,1),0)</f>
        <v>0</v>
      </c>
      <c r="I483" s="43">
        <f>IF(Rework!X484="",IF(Rework!$E484=61.5,2400,1800),Rework!X484)</f>
        <v>1800</v>
      </c>
      <c r="J483" s="41">
        <v>30</v>
      </c>
      <c r="K483" s="44">
        <f>IF(ISERROR(FIND("Slider",'Conveyor List'!#REF!))=FALSE,0.3,IF(ISERROR(FIND("Roller",'Conveyor List'!#REF!))=FALSE,0.05,0.25))</f>
        <v>0.25</v>
      </c>
      <c r="L483" s="44">
        <v>1</v>
      </c>
      <c r="M483" s="44">
        <v>0.95</v>
      </c>
      <c r="N483" s="44">
        <v>0.85</v>
      </c>
      <c r="O483" s="44">
        <f>IF(ISERROR(FIND("M",'Conveyor List'!#REF!))=TRUE,0.95,1)</f>
        <v>0.95</v>
      </c>
      <c r="P483" s="44">
        <v>1</v>
      </c>
      <c r="Q483" s="39" t="e">
        <f t="shared" si="84"/>
        <v>#REF!</v>
      </c>
      <c r="R483" s="39" t="e">
        <f t="shared" si="85"/>
        <v>#REF!</v>
      </c>
      <c r="S483" s="39" t="e">
        <f t="shared" si="86"/>
        <v>#REF!</v>
      </c>
      <c r="T483" s="39" t="e">
        <f t="shared" si="87"/>
        <v>#REF!</v>
      </c>
      <c r="U483" s="39" t="e">
        <f t="shared" si="88"/>
        <v>#REF!</v>
      </c>
      <c r="V483" s="39">
        <f t="shared" si="89"/>
        <v>0</v>
      </c>
      <c r="W483" s="39" t="e">
        <f t="shared" si="90"/>
        <v>#REF!</v>
      </c>
      <c r="X483" s="39" t="e">
        <f t="shared" si="91"/>
        <v>#REF!</v>
      </c>
      <c r="Y483" s="39" t="e">
        <f t="shared" si="92"/>
        <v>#REF!</v>
      </c>
      <c r="Z483" s="50" t="e">
        <f t="shared" si="93"/>
        <v>#REF!</v>
      </c>
      <c r="AA483" s="32" t="e">
        <f t="shared" si="94"/>
        <v>#REF!</v>
      </c>
      <c r="AB483" s="45" t="e">
        <f t="shared" si="95"/>
        <v>#REF!</v>
      </c>
    </row>
    <row r="484" spans="1:28" ht="13.5" customHeight="1">
      <c r="A484" s="47" t="e">
        <f>'Conveyor List'!#REF!</f>
        <v>#REF!</v>
      </c>
      <c r="B48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4" s="41" t="e">
        <f>IF(AND('Conveyor List'!#REF!="",'Conveyor List'!#REF!=""),0,'Conveyor List'!#REF!+'Conveyor List'!#REF!/12)</f>
        <v>#REF!</v>
      </c>
      <c r="D484" s="41" t="e">
        <f>IF(AND('Conveyor List'!#REF!="",'Conveyor List'!#REF!=""),0,IF(ISERROR(FIND("Slave",'Conveyor List'!#REF!)) =FALSE,'Conveyor List'!#REF!+'Conveyor List'!#REF!/12,0))</f>
        <v>#REF!</v>
      </c>
      <c r="E484" s="42" t="e">
        <f>IF('Conveyor List'!#REF!="",0,'Conveyor List'!#REF!)</f>
        <v>#REF!</v>
      </c>
      <c r="F48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4" s="41">
        <f>IF(Rework!W485&gt;0,IF(Rework!W485&gt;1,2,1),0)</f>
        <v>0</v>
      </c>
      <c r="I484" s="43">
        <f>IF(Rework!X485="",IF(Rework!$E485=61.5,2400,1800),Rework!X485)</f>
        <v>1800</v>
      </c>
      <c r="J484" s="41">
        <v>30</v>
      </c>
      <c r="K484" s="44">
        <f>IF(ISERROR(FIND("Slider",'Conveyor List'!#REF!))=FALSE,0.3,IF(ISERROR(FIND("Roller",'Conveyor List'!#REF!))=FALSE,0.05,0.25))</f>
        <v>0.25</v>
      </c>
      <c r="L484" s="44">
        <v>1</v>
      </c>
      <c r="M484" s="44">
        <v>0.95</v>
      </c>
      <c r="N484" s="44">
        <v>0.85</v>
      </c>
      <c r="O484" s="44">
        <f>IF(ISERROR(FIND("M",'Conveyor List'!#REF!))=TRUE,0.95,1)</f>
        <v>0.95</v>
      </c>
      <c r="P484" s="44">
        <v>1</v>
      </c>
      <c r="Q484" s="39" t="e">
        <f t="shared" si="84"/>
        <v>#REF!</v>
      </c>
      <c r="R484" s="39" t="e">
        <f t="shared" si="85"/>
        <v>#REF!</v>
      </c>
      <c r="S484" s="39" t="e">
        <f t="shared" si="86"/>
        <v>#REF!</v>
      </c>
      <c r="T484" s="39" t="e">
        <f t="shared" si="87"/>
        <v>#REF!</v>
      </c>
      <c r="U484" s="39" t="e">
        <f t="shared" si="88"/>
        <v>#REF!</v>
      </c>
      <c r="V484" s="39">
        <f t="shared" si="89"/>
        <v>0</v>
      </c>
      <c r="W484" s="39" t="e">
        <f t="shared" si="90"/>
        <v>#REF!</v>
      </c>
      <c r="X484" s="39" t="e">
        <f t="shared" si="91"/>
        <v>#REF!</v>
      </c>
      <c r="Y484" s="39" t="e">
        <f t="shared" si="92"/>
        <v>#REF!</v>
      </c>
      <c r="Z484" s="50" t="e">
        <f t="shared" si="93"/>
        <v>#REF!</v>
      </c>
      <c r="AA484" s="32" t="e">
        <f t="shared" si="94"/>
        <v>#REF!</v>
      </c>
      <c r="AB484" s="45" t="e">
        <f t="shared" si="95"/>
        <v>#REF!</v>
      </c>
    </row>
    <row r="485" spans="1:28" ht="13.5" customHeight="1">
      <c r="A485" s="47" t="e">
        <f>'Conveyor List'!#REF!</f>
        <v>#REF!</v>
      </c>
      <c r="B48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5" s="41" t="e">
        <f>IF(AND('Conveyor List'!#REF!="",'Conveyor List'!#REF!=""),0,'Conveyor List'!#REF!+'Conveyor List'!#REF!/12)</f>
        <v>#REF!</v>
      </c>
      <c r="D485" s="41" t="e">
        <f>IF(AND('Conveyor List'!#REF!="",'Conveyor List'!#REF!=""),0,IF(ISERROR(FIND("Slave",'Conveyor List'!#REF!)) =FALSE,'Conveyor List'!#REF!+'Conveyor List'!#REF!/12,0))</f>
        <v>#REF!</v>
      </c>
      <c r="E485" s="42" t="e">
        <f>IF('Conveyor List'!#REF!="",0,'Conveyor List'!#REF!)</f>
        <v>#REF!</v>
      </c>
      <c r="F48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5" s="41">
        <f>IF(Rework!W486&gt;0,IF(Rework!W486&gt;1,2,1),0)</f>
        <v>0</v>
      </c>
      <c r="I485" s="43">
        <f>IF(Rework!X486="",IF(Rework!$E486=61.5,2400,1800),Rework!X486)</f>
        <v>1800</v>
      </c>
      <c r="J485" s="41">
        <v>30</v>
      </c>
      <c r="K485" s="44">
        <f>IF(ISERROR(FIND("Slider",'Conveyor List'!#REF!))=FALSE,0.3,IF(ISERROR(FIND("Roller",'Conveyor List'!#REF!))=FALSE,0.05,0.25))</f>
        <v>0.25</v>
      </c>
      <c r="L485" s="44">
        <v>1</v>
      </c>
      <c r="M485" s="44">
        <v>0.95</v>
      </c>
      <c r="N485" s="44">
        <v>0.85</v>
      </c>
      <c r="O485" s="44">
        <f>IF(ISERROR(FIND("M",'Conveyor List'!#REF!))=TRUE,0.95,1)</f>
        <v>0.95</v>
      </c>
      <c r="P485" s="44">
        <v>1</v>
      </c>
      <c r="Q485" s="39" t="e">
        <f t="shared" si="84"/>
        <v>#REF!</v>
      </c>
      <c r="R485" s="39" t="e">
        <f t="shared" si="85"/>
        <v>#REF!</v>
      </c>
      <c r="S485" s="39" t="e">
        <f t="shared" si="86"/>
        <v>#REF!</v>
      </c>
      <c r="T485" s="39" t="e">
        <f t="shared" si="87"/>
        <v>#REF!</v>
      </c>
      <c r="U485" s="39" t="e">
        <f t="shared" si="88"/>
        <v>#REF!</v>
      </c>
      <c r="V485" s="39">
        <f t="shared" si="89"/>
        <v>0</v>
      </c>
      <c r="W485" s="39" t="e">
        <f t="shared" si="90"/>
        <v>#REF!</v>
      </c>
      <c r="X485" s="39" t="e">
        <f t="shared" si="91"/>
        <v>#REF!</v>
      </c>
      <c r="Y485" s="39" t="e">
        <f t="shared" si="92"/>
        <v>#REF!</v>
      </c>
      <c r="Z485" s="50" t="e">
        <f t="shared" si="93"/>
        <v>#REF!</v>
      </c>
      <c r="AA485" s="32" t="e">
        <f t="shared" si="94"/>
        <v>#REF!</v>
      </c>
      <c r="AB485" s="45" t="e">
        <f t="shared" si="95"/>
        <v>#REF!</v>
      </c>
    </row>
    <row r="486" spans="1:28" ht="13.5" customHeight="1">
      <c r="A486" s="47" t="e">
        <f>'Conveyor List'!#REF!</f>
        <v>#REF!</v>
      </c>
      <c r="B48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6" s="41" t="e">
        <f>IF(AND('Conveyor List'!#REF!="",'Conveyor List'!#REF!=""),0,'Conveyor List'!#REF!+'Conveyor List'!#REF!/12)</f>
        <v>#REF!</v>
      </c>
      <c r="D486" s="41" t="e">
        <f>IF(AND('Conveyor List'!#REF!="",'Conveyor List'!#REF!=""),0,IF(ISERROR(FIND("Slave",'Conveyor List'!#REF!)) =FALSE,'Conveyor List'!#REF!+'Conveyor List'!#REF!/12,0))</f>
        <v>#REF!</v>
      </c>
      <c r="E486" s="42" t="e">
        <f>IF('Conveyor List'!#REF!="",0,'Conveyor List'!#REF!)</f>
        <v>#REF!</v>
      </c>
      <c r="F48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6" s="41">
        <f>IF(Rework!W487&gt;0,IF(Rework!W487&gt;1,2,1),0)</f>
        <v>0</v>
      </c>
      <c r="I486" s="43">
        <f>IF(Rework!X487="",IF(Rework!$E487=61.5,2400,1800),Rework!X487)</f>
        <v>1800</v>
      </c>
      <c r="J486" s="41">
        <v>30</v>
      </c>
      <c r="K486" s="44">
        <f>IF(ISERROR(FIND("Slider",'Conveyor List'!#REF!))=FALSE,0.3,IF(ISERROR(FIND("Roller",'Conveyor List'!#REF!))=FALSE,0.05,0.25))</f>
        <v>0.25</v>
      </c>
      <c r="L486" s="44">
        <v>1</v>
      </c>
      <c r="M486" s="44">
        <v>0.95</v>
      </c>
      <c r="N486" s="44">
        <v>0.85</v>
      </c>
      <c r="O486" s="44">
        <f>IF(ISERROR(FIND("M",'Conveyor List'!#REF!))=TRUE,0.95,1)</f>
        <v>0.95</v>
      </c>
      <c r="P486" s="44">
        <v>1</v>
      </c>
      <c r="Q486" s="39" t="e">
        <f t="shared" si="84"/>
        <v>#REF!</v>
      </c>
      <c r="R486" s="39" t="e">
        <f t="shared" si="85"/>
        <v>#REF!</v>
      </c>
      <c r="S486" s="39" t="e">
        <f t="shared" si="86"/>
        <v>#REF!</v>
      </c>
      <c r="T486" s="39" t="e">
        <f t="shared" si="87"/>
        <v>#REF!</v>
      </c>
      <c r="U486" s="39" t="e">
        <f t="shared" si="88"/>
        <v>#REF!</v>
      </c>
      <c r="V486" s="39">
        <f t="shared" si="89"/>
        <v>0</v>
      </c>
      <c r="W486" s="39" t="e">
        <f t="shared" si="90"/>
        <v>#REF!</v>
      </c>
      <c r="X486" s="39" t="e">
        <f t="shared" si="91"/>
        <v>#REF!</v>
      </c>
      <c r="Y486" s="39" t="e">
        <f t="shared" si="92"/>
        <v>#REF!</v>
      </c>
      <c r="Z486" s="50" t="e">
        <f t="shared" si="93"/>
        <v>#REF!</v>
      </c>
      <c r="AA486" s="32" t="e">
        <f t="shared" si="94"/>
        <v>#REF!</v>
      </c>
      <c r="AB486" s="45" t="e">
        <f t="shared" si="95"/>
        <v>#REF!</v>
      </c>
    </row>
    <row r="487" spans="1:28" ht="13.5" customHeight="1">
      <c r="A487" s="47" t="e">
        <f>'Conveyor List'!#REF!</f>
        <v>#REF!</v>
      </c>
      <c r="B48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7" s="41" t="e">
        <f>IF(AND('Conveyor List'!#REF!="",'Conveyor List'!#REF!=""),0,'Conveyor List'!#REF!+'Conveyor List'!#REF!/12)</f>
        <v>#REF!</v>
      </c>
      <c r="D487" s="41" t="e">
        <f>IF(AND('Conveyor List'!#REF!="",'Conveyor List'!#REF!=""),0,IF(ISERROR(FIND("Slave",'Conveyor List'!#REF!)) =FALSE,'Conveyor List'!#REF!+'Conveyor List'!#REF!/12,0))</f>
        <v>#REF!</v>
      </c>
      <c r="E487" s="42" t="e">
        <f>IF('Conveyor List'!#REF!="",0,'Conveyor List'!#REF!)</f>
        <v>#REF!</v>
      </c>
      <c r="F48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7" s="41">
        <f>IF(Rework!W488&gt;0,IF(Rework!W488&gt;1,2,1),0)</f>
        <v>0</v>
      </c>
      <c r="I487" s="43">
        <f>IF(Rework!X488="",IF(Rework!$E488=61.5,2400,1800),Rework!X488)</f>
        <v>1800</v>
      </c>
      <c r="J487" s="41">
        <v>30</v>
      </c>
      <c r="K487" s="44">
        <f>IF(ISERROR(FIND("Slider",'Conveyor List'!#REF!))=FALSE,0.3,IF(ISERROR(FIND("Roller",'Conveyor List'!#REF!))=FALSE,0.05,0.25))</f>
        <v>0.25</v>
      </c>
      <c r="L487" s="44">
        <v>1</v>
      </c>
      <c r="M487" s="44">
        <v>0.95</v>
      </c>
      <c r="N487" s="44">
        <v>0.85</v>
      </c>
      <c r="O487" s="44">
        <f>IF(ISERROR(FIND("M",'Conveyor List'!#REF!))=TRUE,0.95,1)</f>
        <v>0.95</v>
      </c>
      <c r="P487" s="44">
        <v>1</v>
      </c>
      <c r="Q487" s="39" t="e">
        <f t="shared" si="84"/>
        <v>#REF!</v>
      </c>
      <c r="R487" s="39" t="e">
        <f t="shared" si="85"/>
        <v>#REF!</v>
      </c>
      <c r="S487" s="39" t="e">
        <f t="shared" si="86"/>
        <v>#REF!</v>
      </c>
      <c r="T487" s="39" t="e">
        <f t="shared" si="87"/>
        <v>#REF!</v>
      </c>
      <c r="U487" s="39" t="e">
        <f t="shared" si="88"/>
        <v>#REF!</v>
      </c>
      <c r="V487" s="39">
        <f t="shared" si="89"/>
        <v>0</v>
      </c>
      <c r="W487" s="39" t="e">
        <f t="shared" si="90"/>
        <v>#REF!</v>
      </c>
      <c r="X487" s="39" t="e">
        <f t="shared" si="91"/>
        <v>#REF!</v>
      </c>
      <c r="Y487" s="39" t="e">
        <f t="shared" si="92"/>
        <v>#REF!</v>
      </c>
      <c r="Z487" s="50" t="e">
        <f t="shared" si="93"/>
        <v>#REF!</v>
      </c>
      <c r="AA487" s="32" t="e">
        <f t="shared" si="94"/>
        <v>#REF!</v>
      </c>
      <c r="AB487" s="45" t="e">
        <f t="shared" si="95"/>
        <v>#REF!</v>
      </c>
    </row>
    <row r="488" spans="1:28" ht="13.5" customHeight="1">
      <c r="A488" s="47" t="e">
        <f>'Conveyor List'!#REF!</f>
        <v>#REF!</v>
      </c>
      <c r="B48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8" s="41" t="e">
        <f>IF(AND('Conveyor List'!#REF!="",'Conveyor List'!#REF!=""),0,'Conveyor List'!#REF!+'Conveyor List'!#REF!/12)</f>
        <v>#REF!</v>
      </c>
      <c r="D488" s="41" t="e">
        <f>IF(AND('Conveyor List'!#REF!="",'Conveyor List'!#REF!=""),0,IF(ISERROR(FIND("Slave",'Conveyor List'!#REF!)) =FALSE,'Conveyor List'!#REF!+'Conveyor List'!#REF!/12,0))</f>
        <v>#REF!</v>
      </c>
      <c r="E488" s="42" t="e">
        <f>IF('Conveyor List'!#REF!="",0,'Conveyor List'!#REF!)</f>
        <v>#REF!</v>
      </c>
      <c r="F48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8" s="41">
        <f>IF(Rework!W489&gt;0,IF(Rework!W489&gt;1,2,1),0)</f>
        <v>0</v>
      </c>
      <c r="I488" s="43">
        <f>IF(Rework!X489="",IF(Rework!$E489=61.5,2400,1800),Rework!X489)</f>
        <v>1800</v>
      </c>
      <c r="J488" s="41">
        <v>30</v>
      </c>
      <c r="K488" s="44">
        <f>IF(ISERROR(FIND("Slider",'Conveyor List'!#REF!))=FALSE,0.3,IF(ISERROR(FIND("Roller",'Conveyor List'!#REF!))=FALSE,0.05,0.25))</f>
        <v>0.25</v>
      </c>
      <c r="L488" s="44">
        <v>1</v>
      </c>
      <c r="M488" s="44">
        <v>0.95</v>
      </c>
      <c r="N488" s="44">
        <v>0.85</v>
      </c>
      <c r="O488" s="44">
        <f>IF(ISERROR(FIND("M",'Conveyor List'!#REF!))=TRUE,0.95,1)</f>
        <v>0.95</v>
      </c>
      <c r="P488" s="44">
        <v>1</v>
      </c>
      <c r="Q488" s="39" t="e">
        <f t="shared" si="84"/>
        <v>#REF!</v>
      </c>
      <c r="R488" s="39" t="e">
        <f t="shared" si="85"/>
        <v>#REF!</v>
      </c>
      <c r="S488" s="39" t="e">
        <f t="shared" si="86"/>
        <v>#REF!</v>
      </c>
      <c r="T488" s="39" t="e">
        <f t="shared" si="87"/>
        <v>#REF!</v>
      </c>
      <c r="U488" s="39" t="e">
        <f t="shared" si="88"/>
        <v>#REF!</v>
      </c>
      <c r="V488" s="39">
        <f t="shared" si="89"/>
        <v>0</v>
      </c>
      <c r="W488" s="39" t="e">
        <f t="shared" si="90"/>
        <v>#REF!</v>
      </c>
      <c r="X488" s="39" t="e">
        <f t="shared" si="91"/>
        <v>#REF!</v>
      </c>
      <c r="Y488" s="39" t="e">
        <f t="shared" si="92"/>
        <v>#REF!</v>
      </c>
      <c r="Z488" s="50" t="e">
        <f t="shared" si="93"/>
        <v>#REF!</v>
      </c>
      <c r="AA488" s="32" t="e">
        <f t="shared" si="94"/>
        <v>#REF!</v>
      </c>
      <c r="AB488" s="45" t="e">
        <f t="shared" si="95"/>
        <v>#REF!</v>
      </c>
    </row>
    <row r="489" spans="1:28" ht="13.5" customHeight="1">
      <c r="A489" s="47" t="e">
        <f>'Conveyor List'!#REF!</f>
        <v>#REF!</v>
      </c>
      <c r="B48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9" s="41" t="e">
        <f>IF(AND('Conveyor List'!#REF!="",'Conveyor List'!#REF!=""),0,'Conveyor List'!#REF!+'Conveyor List'!#REF!/12)</f>
        <v>#REF!</v>
      </c>
      <c r="D489" s="41" t="e">
        <f>IF(AND('Conveyor List'!#REF!="",'Conveyor List'!#REF!=""),0,IF(ISERROR(FIND("Slave",'Conveyor List'!#REF!)) =FALSE,'Conveyor List'!#REF!+'Conveyor List'!#REF!/12,0))</f>
        <v>#REF!</v>
      </c>
      <c r="E489" s="42" t="e">
        <f>IF('Conveyor List'!#REF!="",0,'Conveyor List'!#REF!)</f>
        <v>#REF!</v>
      </c>
      <c r="F48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9" s="41">
        <f>IF(Rework!W490&gt;0,IF(Rework!W490&gt;1,2,1),0)</f>
        <v>0</v>
      </c>
      <c r="I489" s="43">
        <f>IF(Rework!X490="",IF(Rework!$E490=61.5,2400,1800),Rework!X490)</f>
        <v>1800</v>
      </c>
      <c r="J489" s="41">
        <v>30</v>
      </c>
      <c r="K489" s="44">
        <f>IF(ISERROR(FIND("Slider",'Conveyor List'!#REF!))=FALSE,0.3,IF(ISERROR(FIND("Roller",'Conveyor List'!#REF!))=FALSE,0.05,0.25))</f>
        <v>0.25</v>
      </c>
      <c r="L489" s="44">
        <v>1</v>
      </c>
      <c r="M489" s="44">
        <v>0.95</v>
      </c>
      <c r="N489" s="44">
        <v>0.85</v>
      </c>
      <c r="O489" s="44">
        <f>IF(ISERROR(FIND("M",'Conveyor List'!#REF!))=TRUE,0.95,1)</f>
        <v>0.95</v>
      </c>
      <c r="P489" s="44">
        <v>1</v>
      </c>
      <c r="Q489" s="39" t="e">
        <f t="shared" si="84"/>
        <v>#REF!</v>
      </c>
      <c r="R489" s="39" t="e">
        <f t="shared" si="85"/>
        <v>#REF!</v>
      </c>
      <c r="S489" s="39" t="e">
        <f t="shared" si="86"/>
        <v>#REF!</v>
      </c>
      <c r="T489" s="39" t="e">
        <f t="shared" si="87"/>
        <v>#REF!</v>
      </c>
      <c r="U489" s="39" t="e">
        <f t="shared" si="88"/>
        <v>#REF!</v>
      </c>
      <c r="V489" s="39">
        <f t="shared" si="89"/>
        <v>0</v>
      </c>
      <c r="W489" s="39" t="e">
        <f t="shared" si="90"/>
        <v>#REF!</v>
      </c>
      <c r="X489" s="39" t="e">
        <f t="shared" si="91"/>
        <v>#REF!</v>
      </c>
      <c r="Y489" s="39" t="e">
        <f t="shared" si="92"/>
        <v>#REF!</v>
      </c>
      <c r="Z489" s="50" t="e">
        <f t="shared" si="93"/>
        <v>#REF!</v>
      </c>
      <c r="AA489" s="32" t="e">
        <f t="shared" si="94"/>
        <v>#REF!</v>
      </c>
      <c r="AB489" s="45" t="e">
        <f t="shared" si="95"/>
        <v>#REF!</v>
      </c>
    </row>
    <row r="490" spans="1:28" ht="13.5" customHeight="1">
      <c r="A490" s="47" t="e">
        <f>'Conveyor List'!#REF!</f>
        <v>#REF!</v>
      </c>
      <c r="B49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0" s="41" t="e">
        <f>IF(AND('Conveyor List'!#REF!="",'Conveyor List'!#REF!=""),0,'Conveyor List'!#REF!+'Conveyor List'!#REF!/12)</f>
        <v>#REF!</v>
      </c>
      <c r="D490" s="41" t="e">
        <f>IF(AND('Conveyor List'!#REF!="",'Conveyor List'!#REF!=""),0,IF(ISERROR(FIND("Slave",'Conveyor List'!#REF!)) =FALSE,'Conveyor List'!#REF!+'Conveyor List'!#REF!/12,0))</f>
        <v>#REF!</v>
      </c>
      <c r="E490" s="42" t="e">
        <f>IF('Conveyor List'!#REF!="",0,'Conveyor List'!#REF!)</f>
        <v>#REF!</v>
      </c>
      <c r="F49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0" s="41">
        <f>IF(Rework!W491&gt;0,IF(Rework!W491&gt;1,2,1),0)</f>
        <v>0</v>
      </c>
      <c r="I490" s="43">
        <f>IF(Rework!X491="",IF(Rework!$E491=61.5,2400,1800),Rework!X491)</f>
        <v>1800</v>
      </c>
      <c r="J490" s="41">
        <v>30</v>
      </c>
      <c r="K490" s="44">
        <f>IF(ISERROR(FIND("Slider",'Conveyor List'!#REF!))=FALSE,0.3,IF(ISERROR(FIND("Roller",'Conveyor List'!#REF!))=FALSE,0.05,0.25))</f>
        <v>0.25</v>
      </c>
      <c r="L490" s="44">
        <v>1</v>
      </c>
      <c r="M490" s="44">
        <v>0.95</v>
      </c>
      <c r="N490" s="44">
        <v>0.85</v>
      </c>
      <c r="O490" s="44">
        <f>IF(ISERROR(FIND("M",'Conveyor List'!#REF!))=TRUE,0.95,1)</f>
        <v>0.95</v>
      </c>
      <c r="P490" s="44">
        <v>1</v>
      </c>
      <c r="Q490" s="39" t="e">
        <f t="shared" si="84"/>
        <v>#REF!</v>
      </c>
      <c r="R490" s="39" t="e">
        <f t="shared" si="85"/>
        <v>#REF!</v>
      </c>
      <c r="S490" s="39" t="e">
        <f t="shared" si="86"/>
        <v>#REF!</v>
      </c>
      <c r="T490" s="39" t="e">
        <f t="shared" si="87"/>
        <v>#REF!</v>
      </c>
      <c r="U490" s="39" t="e">
        <f t="shared" si="88"/>
        <v>#REF!</v>
      </c>
      <c r="V490" s="39">
        <f t="shared" si="89"/>
        <v>0</v>
      </c>
      <c r="W490" s="39" t="e">
        <f t="shared" si="90"/>
        <v>#REF!</v>
      </c>
      <c r="X490" s="39" t="e">
        <f t="shared" si="91"/>
        <v>#REF!</v>
      </c>
      <c r="Y490" s="39" t="e">
        <f t="shared" si="92"/>
        <v>#REF!</v>
      </c>
      <c r="Z490" s="50" t="e">
        <f t="shared" si="93"/>
        <v>#REF!</v>
      </c>
      <c r="AA490" s="32" t="e">
        <f t="shared" si="94"/>
        <v>#REF!</v>
      </c>
      <c r="AB490" s="45" t="e">
        <f t="shared" si="95"/>
        <v>#REF!</v>
      </c>
    </row>
    <row r="491" spans="1:28" ht="13.5" customHeight="1">
      <c r="A491" s="47" t="e">
        <f>'Conveyor List'!#REF!</f>
        <v>#REF!</v>
      </c>
      <c r="B49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1" s="41" t="e">
        <f>IF(AND('Conveyor List'!#REF!="",'Conveyor List'!#REF!=""),0,'Conveyor List'!#REF!+'Conveyor List'!#REF!/12)</f>
        <v>#REF!</v>
      </c>
      <c r="D491" s="41" t="e">
        <f>IF(AND('Conveyor List'!#REF!="",'Conveyor List'!#REF!=""),0,IF(ISERROR(FIND("Slave",'Conveyor List'!#REF!)) =FALSE,'Conveyor List'!#REF!+'Conveyor List'!#REF!/12,0))</f>
        <v>#REF!</v>
      </c>
      <c r="E491" s="42" t="e">
        <f>IF('Conveyor List'!#REF!="",0,'Conveyor List'!#REF!)</f>
        <v>#REF!</v>
      </c>
      <c r="F49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1" s="41">
        <f>IF(Rework!W492&gt;0,IF(Rework!W492&gt;1,2,1),0)</f>
        <v>0</v>
      </c>
      <c r="I491" s="43">
        <f>IF(Rework!X492="",IF(Rework!$E492=61.5,2400,1800),Rework!X492)</f>
        <v>1800</v>
      </c>
      <c r="J491" s="41">
        <v>30</v>
      </c>
      <c r="K491" s="44">
        <f>IF(ISERROR(FIND("Slider",'Conveyor List'!#REF!))=FALSE,0.3,IF(ISERROR(FIND("Roller",'Conveyor List'!#REF!))=FALSE,0.05,0.25))</f>
        <v>0.25</v>
      </c>
      <c r="L491" s="44">
        <v>1</v>
      </c>
      <c r="M491" s="44">
        <v>0.95</v>
      </c>
      <c r="N491" s="44">
        <v>0.85</v>
      </c>
      <c r="O491" s="44">
        <f>IF(ISERROR(FIND("M",'Conveyor List'!#REF!))=TRUE,0.95,1)</f>
        <v>0.95</v>
      </c>
      <c r="P491" s="44">
        <v>1</v>
      </c>
      <c r="Q491" s="39" t="e">
        <f t="shared" si="84"/>
        <v>#REF!</v>
      </c>
      <c r="R491" s="39" t="e">
        <f t="shared" si="85"/>
        <v>#REF!</v>
      </c>
      <c r="S491" s="39" t="e">
        <f t="shared" si="86"/>
        <v>#REF!</v>
      </c>
      <c r="T491" s="39" t="e">
        <f t="shared" si="87"/>
        <v>#REF!</v>
      </c>
      <c r="U491" s="39" t="e">
        <f t="shared" si="88"/>
        <v>#REF!</v>
      </c>
      <c r="V491" s="39">
        <f t="shared" si="89"/>
        <v>0</v>
      </c>
      <c r="W491" s="39" t="e">
        <f t="shared" si="90"/>
        <v>#REF!</v>
      </c>
      <c r="X491" s="39" t="e">
        <f t="shared" si="91"/>
        <v>#REF!</v>
      </c>
      <c r="Y491" s="39" t="e">
        <f t="shared" si="92"/>
        <v>#REF!</v>
      </c>
      <c r="Z491" s="50" t="e">
        <f t="shared" si="93"/>
        <v>#REF!</v>
      </c>
      <c r="AA491" s="32" t="e">
        <f t="shared" si="94"/>
        <v>#REF!</v>
      </c>
      <c r="AB491" s="45" t="e">
        <f t="shared" si="95"/>
        <v>#REF!</v>
      </c>
    </row>
    <row r="492" spans="1:28" ht="13.5" customHeight="1">
      <c r="A492" s="47" t="e">
        <f>'Conveyor List'!#REF!</f>
        <v>#REF!</v>
      </c>
      <c r="B49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2" s="41" t="e">
        <f>IF(AND('Conveyor List'!#REF!="",'Conveyor List'!#REF!=""),0,'Conveyor List'!#REF!+'Conveyor List'!#REF!/12)</f>
        <v>#REF!</v>
      </c>
      <c r="D492" s="41" t="e">
        <f>IF(AND('Conveyor List'!#REF!="",'Conveyor List'!#REF!=""),0,IF(ISERROR(FIND("Slave",'Conveyor List'!#REF!)) =FALSE,'Conveyor List'!#REF!+'Conveyor List'!#REF!/12,0))</f>
        <v>#REF!</v>
      </c>
      <c r="E492" s="42" t="e">
        <f>IF('Conveyor List'!#REF!="",0,'Conveyor List'!#REF!)</f>
        <v>#REF!</v>
      </c>
      <c r="F49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2" s="41">
        <f>IF(Rework!W493&gt;0,IF(Rework!W493&gt;1,2,1),0)</f>
        <v>0</v>
      </c>
      <c r="I492" s="43">
        <f>IF(Rework!X493="",IF(Rework!$E493=61.5,2400,1800),Rework!X493)</f>
        <v>1800</v>
      </c>
      <c r="J492" s="41">
        <v>30</v>
      </c>
      <c r="K492" s="44">
        <f>IF(ISERROR(FIND("Slider",'Conveyor List'!#REF!))=FALSE,0.3,IF(ISERROR(FIND("Roller",'Conveyor List'!#REF!))=FALSE,0.05,0.25))</f>
        <v>0.25</v>
      </c>
      <c r="L492" s="44">
        <v>1</v>
      </c>
      <c r="M492" s="44">
        <v>0.95</v>
      </c>
      <c r="N492" s="44">
        <v>0.85</v>
      </c>
      <c r="O492" s="44">
        <f>IF(ISERROR(FIND("M",'Conveyor List'!#REF!))=TRUE,0.95,1)</f>
        <v>0.95</v>
      </c>
      <c r="P492" s="44">
        <v>1</v>
      </c>
      <c r="Q492" s="39" t="e">
        <f t="shared" si="84"/>
        <v>#REF!</v>
      </c>
      <c r="R492" s="39" t="e">
        <f t="shared" si="85"/>
        <v>#REF!</v>
      </c>
      <c r="S492" s="39" t="e">
        <f t="shared" si="86"/>
        <v>#REF!</v>
      </c>
      <c r="T492" s="39" t="e">
        <f t="shared" si="87"/>
        <v>#REF!</v>
      </c>
      <c r="U492" s="39" t="e">
        <f t="shared" si="88"/>
        <v>#REF!</v>
      </c>
      <c r="V492" s="39">
        <f t="shared" si="89"/>
        <v>0</v>
      </c>
      <c r="W492" s="39" t="e">
        <f t="shared" si="90"/>
        <v>#REF!</v>
      </c>
      <c r="X492" s="39" t="e">
        <f t="shared" si="91"/>
        <v>#REF!</v>
      </c>
      <c r="Y492" s="39" t="e">
        <f t="shared" si="92"/>
        <v>#REF!</v>
      </c>
      <c r="Z492" s="50" t="e">
        <f t="shared" si="93"/>
        <v>#REF!</v>
      </c>
      <c r="AA492" s="32" t="e">
        <f t="shared" si="94"/>
        <v>#REF!</v>
      </c>
      <c r="AB492" s="45" t="e">
        <f t="shared" si="95"/>
        <v>#REF!</v>
      </c>
    </row>
    <row r="493" spans="1:28" ht="13.5" customHeight="1">
      <c r="A493" s="47" t="e">
        <f>'Conveyor List'!#REF!</f>
        <v>#REF!</v>
      </c>
      <c r="B49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3" s="41" t="e">
        <f>IF(AND('Conveyor List'!#REF!="",'Conveyor List'!#REF!=""),0,'Conveyor List'!#REF!+'Conveyor List'!#REF!/12)</f>
        <v>#REF!</v>
      </c>
      <c r="D493" s="41" t="e">
        <f>IF(AND('Conveyor List'!#REF!="",'Conveyor List'!#REF!=""),0,IF(ISERROR(FIND("Slave",'Conveyor List'!#REF!)) =FALSE,'Conveyor List'!#REF!+'Conveyor List'!#REF!/12,0))</f>
        <v>#REF!</v>
      </c>
      <c r="E493" s="42" t="e">
        <f>IF('Conveyor List'!#REF!="",0,'Conveyor List'!#REF!)</f>
        <v>#REF!</v>
      </c>
      <c r="F49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3" s="41">
        <f>IF(Rework!W494&gt;0,IF(Rework!W494&gt;1,2,1),0)</f>
        <v>0</v>
      </c>
      <c r="I493" s="43">
        <f>IF(Rework!X494="",IF(Rework!$E494=61.5,2400,1800),Rework!X494)</f>
        <v>1800</v>
      </c>
      <c r="J493" s="41">
        <v>30</v>
      </c>
      <c r="K493" s="44">
        <f>IF(ISERROR(FIND("Slider",'Conveyor List'!#REF!))=FALSE,0.3,IF(ISERROR(FIND("Roller",'Conveyor List'!#REF!))=FALSE,0.05,0.25))</f>
        <v>0.25</v>
      </c>
      <c r="L493" s="44">
        <v>1</v>
      </c>
      <c r="M493" s="44">
        <v>0.95</v>
      </c>
      <c r="N493" s="44">
        <v>0.85</v>
      </c>
      <c r="O493" s="44">
        <f>IF(ISERROR(FIND("M",'Conveyor List'!#REF!))=TRUE,0.95,1)</f>
        <v>0.95</v>
      </c>
      <c r="P493" s="44">
        <v>1</v>
      </c>
      <c r="Q493" s="39" t="e">
        <f t="shared" si="84"/>
        <v>#REF!</v>
      </c>
      <c r="R493" s="39" t="e">
        <f t="shared" si="85"/>
        <v>#REF!</v>
      </c>
      <c r="S493" s="39" t="e">
        <f t="shared" si="86"/>
        <v>#REF!</v>
      </c>
      <c r="T493" s="39" t="e">
        <f t="shared" si="87"/>
        <v>#REF!</v>
      </c>
      <c r="U493" s="39" t="e">
        <f t="shared" si="88"/>
        <v>#REF!</v>
      </c>
      <c r="V493" s="39">
        <f t="shared" si="89"/>
        <v>0</v>
      </c>
      <c r="W493" s="39" t="e">
        <f t="shared" si="90"/>
        <v>#REF!</v>
      </c>
      <c r="X493" s="39" t="e">
        <f t="shared" si="91"/>
        <v>#REF!</v>
      </c>
      <c r="Y493" s="39" t="e">
        <f t="shared" si="92"/>
        <v>#REF!</v>
      </c>
      <c r="Z493" s="50" t="e">
        <f t="shared" si="93"/>
        <v>#REF!</v>
      </c>
      <c r="AA493" s="32" t="e">
        <f t="shared" si="94"/>
        <v>#REF!</v>
      </c>
      <c r="AB493" s="45" t="e">
        <f t="shared" si="95"/>
        <v>#REF!</v>
      </c>
    </row>
    <row r="494" spans="1:28" ht="13.5" customHeight="1">
      <c r="A494" s="47" t="e">
        <f>'Conveyor List'!#REF!</f>
        <v>#REF!</v>
      </c>
      <c r="B49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4" s="41" t="e">
        <f>IF(AND('Conveyor List'!#REF!="",'Conveyor List'!#REF!=""),0,'Conveyor List'!#REF!+'Conveyor List'!#REF!/12)</f>
        <v>#REF!</v>
      </c>
      <c r="D494" s="41" t="e">
        <f>IF(AND('Conveyor List'!#REF!="",'Conveyor List'!#REF!=""),0,IF(ISERROR(FIND("Slave",'Conveyor List'!#REF!)) =FALSE,'Conveyor List'!#REF!+'Conveyor List'!#REF!/12,0))</f>
        <v>#REF!</v>
      </c>
      <c r="E494" s="42" t="e">
        <f>IF('Conveyor List'!#REF!="",0,'Conveyor List'!#REF!)</f>
        <v>#REF!</v>
      </c>
      <c r="F49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4" s="41">
        <f>IF(Rework!W495&gt;0,IF(Rework!W495&gt;1,2,1),0)</f>
        <v>0</v>
      </c>
      <c r="I494" s="43">
        <f>IF(Rework!X495="",IF(Rework!$E495=61.5,2400,1800),Rework!X495)</f>
        <v>1800</v>
      </c>
      <c r="J494" s="41">
        <v>30</v>
      </c>
      <c r="K494" s="44">
        <f>IF(ISERROR(FIND("Slider",'Conveyor List'!#REF!))=FALSE,0.3,IF(ISERROR(FIND("Roller",'Conveyor List'!#REF!))=FALSE,0.05,0.25))</f>
        <v>0.25</v>
      </c>
      <c r="L494" s="44">
        <v>1</v>
      </c>
      <c r="M494" s="44">
        <v>0.95</v>
      </c>
      <c r="N494" s="44">
        <v>0.85</v>
      </c>
      <c r="O494" s="44">
        <f>IF(ISERROR(FIND("M",'Conveyor List'!#REF!))=TRUE,0.95,1)</f>
        <v>0.95</v>
      </c>
      <c r="P494" s="44">
        <v>1</v>
      </c>
      <c r="Q494" s="39" t="e">
        <f t="shared" si="84"/>
        <v>#REF!</v>
      </c>
      <c r="R494" s="39" t="e">
        <f t="shared" si="85"/>
        <v>#REF!</v>
      </c>
      <c r="S494" s="39" t="e">
        <f t="shared" si="86"/>
        <v>#REF!</v>
      </c>
      <c r="T494" s="39" t="e">
        <f t="shared" si="87"/>
        <v>#REF!</v>
      </c>
      <c r="U494" s="39" t="e">
        <f t="shared" si="88"/>
        <v>#REF!</v>
      </c>
      <c r="V494" s="39">
        <f t="shared" si="89"/>
        <v>0</v>
      </c>
      <c r="W494" s="39" t="e">
        <f t="shared" si="90"/>
        <v>#REF!</v>
      </c>
      <c r="X494" s="39" t="e">
        <f t="shared" si="91"/>
        <v>#REF!</v>
      </c>
      <c r="Y494" s="39" t="e">
        <f t="shared" si="92"/>
        <v>#REF!</v>
      </c>
      <c r="Z494" s="50" t="e">
        <f t="shared" si="93"/>
        <v>#REF!</v>
      </c>
      <c r="AA494" s="32" t="e">
        <f t="shared" si="94"/>
        <v>#REF!</v>
      </c>
      <c r="AB494" s="45" t="e">
        <f t="shared" si="95"/>
        <v>#REF!</v>
      </c>
    </row>
    <row r="495" spans="1:28" ht="13.5" customHeight="1">
      <c r="A495" s="47" t="e">
        <f>'Conveyor List'!#REF!</f>
        <v>#REF!</v>
      </c>
      <c r="B49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5" s="41" t="e">
        <f>IF(AND('Conveyor List'!#REF!="",'Conveyor List'!#REF!=""),0,'Conveyor List'!#REF!+'Conveyor List'!#REF!/12)</f>
        <v>#REF!</v>
      </c>
      <c r="D495" s="41" t="e">
        <f>IF(AND('Conveyor List'!#REF!="",'Conveyor List'!#REF!=""),0,IF(ISERROR(FIND("Slave",'Conveyor List'!#REF!)) =FALSE,'Conveyor List'!#REF!+'Conveyor List'!#REF!/12,0))</f>
        <v>#REF!</v>
      </c>
      <c r="E495" s="42" t="e">
        <f>IF('Conveyor List'!#REF!="",0,'Conveyor List'!#REF!)</f>
        <v>#REF!</v>
      </c>
      <c r="F49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5" s="41">
        <f>IF(Rework!W496&gt;0,IF(Rework!W496&gt;1,2,1),0)</f>
        <v>0</v>
      </c>
      <c r="I495" s="43">
        <f>IF(Rework!X496="",IF(Rework!$E496=61.5,2400,1800),Rework!X496)</f>
        <v>1800</v>
      </c>
      <c r="J495" s="41">
        <v>30</v>
      </c>
      <c r="K495" s="44">
        <f>IF(ISERROR(FIND("Slider",'Conveyor List'!#REF!))=FALSE,0.3,IF(ISERROR(FIND("Roller",'Conveyor List'!#REF!))=FALSE,0.05,0.25))</f>
        <v>0.25</v>
      </c>
      <c r="L495" s="44">
        <v>1</v>
      </c>
      <c r="M495" s="44">
        <v>0.95</v>
      </c>
      <c r="N495" s="44">
        <v>0.85</v>
      </c>
      <c r="O495" s="44">
        <f>IF(ISERROR(FIND("M",'Conveyor List'!#REF!))=TRUE,0.95,1)</f>
        <v>0.95</v>
      </c>
      <c r="P495" s="44">
        <v>1</v>
      </c>
      <c r="Q495" s="39" t="e">
        <f t="shared" si="84"/>
        <v>#REF!</v>
      </c>
      <c r="R495" s="39" t="e">
        <f t="shared" si="85"/>
        <v>#REF!</v>
      </c>
      <c r="S495" s="39" t="e">
        <f t="shared" si="86"/>
        <v>#REF!</v>
      </c>
      <c r="T495" s="39" t="e">
        <f t="shared" si="87"/>
        <v>#REF!</v>
      </c>
      <c r="U495" s="39" t="e">
        <f t="shared" si="88"/>
        <v>#REF!</v>
      </c>
      <c r="V495" s="39">
        <f t="shared" si="89"/>
        <v>0</v>
      </c>
      <c r="W495" s="39" t="e">
        <f t="shared" si="90"/>
        <v>#REF!</v>
      </c>
      <c r="X495" s="39" t="e">
        <f t="shared" si="91"/>
        <v>#REF!</v>
      </c>
      <c r="Y495" s="39" t="e">
        <f t="shared" si="92"/>
        <v>#REF!</v>
      </c>
      <c r="Z495" s="50" t="e">
        <f t="shared" si="93"/>
        <v>#REF!</v>
      </c>
      <c r="AA495" s="32" t="e">
        <f t="shared" si="94"/>
        <v>#REF!</v>
      </c>
      <c r="AB495" s="45" t="e">
        <f t="shared" si="95"/>
        <v>#REF!</v>
      </c>
    </row>
    <row r="496" spans="1:28" ht="13.5" customHeight="1">
      <c r="A496" s="47" t="e">
        <f>'Conveyor List'!#REF!</f>
        <v>#REF!</v>
      </c>
      <c r="B49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6" s="41" t="e">
        <f>IF(AND('Conveyor List'!#REF!="",'Conveyor List'!#REF!=""),0,'Conveyor List'!#REF!+'Conveyor List'!#REF!/12)</f>
        <v>#REF!</v>
      </c>
      <c r="D496" s="41" t="e">
        <f>IF(AND('Conveyor List'!#REF!="",'Conveyor List'!#REF!=""),0,IF(ISERROR(FIND("Slave",'Conveyor List'!#REF!)) =FALSE,'Conveyor List'!#REF!+'Conveyor List'!#REF!/12,0))</f>
        <v>#REF!</v>
      </c>
      <c r="E496" s="42" t="e">
        <f>IF('Conveyor List'!#REF!="",0,'Conveyor List'!#REF!)</f>
        <v>#REF!</v>
      </c>
      <c r="F49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6" s="41">
        <f>IF(Rework!W497&gt;0,IF(Rework!W497&gt;1,2,1),0)</f>
        <v>0</v>
      </c>
      <c r="I496" s="43">
        <f>IF(Rework!X497="",IF(Rework!$E497=61.5,2400,1800),Rework!X497)</f>
        <v>1800</v>
      </c>
      <c r="J496" s="41">
        <v>30</v>
      </c>
      <c r="K496" s="44">
        <f>IF(ISERROR(FIND("Slider",'Conveyor List'!#REF!))=FALSE,0.3,IF(ISERROR(FIND("Roller",'Conveyor List'!#REF!))=FALSE,0.05,0.25))</f>
        <v>0.25</v>
      </c>
      <c r="L496" s="44">
        <v>1</v>
      </c>
      <c r="M496" s="44">
        <v>0.95</v>
      </c>
      <c r="N496" s="44">
        <v>0.85</v>
      </c>
      <c r="O496" s="44">
        <f>IF(ISERROR(FIND("M",'Conveyor List'!#REF!))=TRUE,0.95,1)</f>
        <v>0.95</v>
      </c>
      <c r="P496" s="44">
        <v>1</v>
      </c>
      <c r="Q496" s="39" t="e">
        <f t="shared" si="84"/>
        <v>#REF!</v>
      </c>
      <c r="R496" s="39" t="e">
        <f t="shared" si="85"/>
        <v>#REF!</v>
      </c>
      <c r="S496" s="39" t="e">
        <f t="shared" si="86"/>
        <v>#REF!</v>
      </c>
      <c r="T496" s="39" t="e">
        <f t="shared" si="87"/>
        <v>#REF!</v>
      </c>
      <c r="U496" s="39" t="e">
        <f t="shared" si="88"/>
        <v>#REF!</v>
      </c>
      <c r="V496" s="39">
        <f t="shared" si="89"/>
        <v>0</v>
      </c>
      <c r="W496" s="39" t="e">
        <f t="shared" si="90"/>
        <v>#REF!</v>
      </c>
      <c r="X496" s="39" t="e">
        <f t="shared" si="91"/>
        <v>#REF!</v>
      </c>
      <c r="Y496" s="39" t="e">
        <f t="shared" si="92"/>
        <v>#REF!</v>
      </c>
      <c r="Z496" s="50" t="e">
        <f t="shared" si="93"/>
        <v>#REF!</v>
      </c>
      <c r="AA496" s="32" t="e">
        <f t="shared" si="94"/>
        <v>#REF!</v>
      </c>
      <c r="AB496" s="45" t="e">
        <f t="shared" si="95"/>
        <v>#REF!</v>
      </c>
    </row>
    <row r="497" spans="1:28" ht="13.5" customHeight="1">
      <c r="A497" s="47" t="e">
        <f>'Conveyor List'!#REF!</f>
        <v>#REF!</v>
      </c>
      <c r="B49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7" s="41" t="e">
        <f>IF(AND('Conveyor List'!#REF!="",'Conveyor List'!#REF!=""),0,'Conveyor List'!#REF!+'Conveyor List'!#REF!/12)</f>
        <v>#REF!</v>
      </c>
      <c r="D497" s="41" t="e">
        <f>IF(AND('Conveyor List'!#REF!="",'Conveyor List'!#REF!=""),0,IF(ISERROR(FIND("Slave",'Conveyor List'!#REF!)) =FALSE,'Conveyor List'!#REF!+'Conveyor List'!#REF!/12,0))</f>
        <v>#REF!</v>
      </c>
      <c r="E497" s="42" t="e">
        <f>IF('Conveyor List'!#REF!="",0,'Conveyor List'!#REF!)</f>
        <v>#REF!</v>
      </c>
      <c r="F49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7" s="41">
        <f>IF(Rework!W498&gt;0,IF(Rework!W498&gt;1,2,1),0)</f>
        <v>0</v>
      </c>
      <c r="I497" s="43">
        <f>IF(Rework!X498="",IF(Rework!$E498=61.5,2400,1800),Rework!X498)</f>
        <v>1800</v>
      </c>
      <c r="J497" s="41">
        <v>30</v>
      </c>
      <c r="K497" s="44">
        <f>IF(ISERROR(FIND("Slider",'Conveyor List'!#REF!))=FALSE,0.3,IF(ISERROR(FIND("Roller",'Conveyor List'!#REF!))=FALSE,0.05,0.25))</f>
        <v>0.25</v>
      </c>
      <c r="L497" s="44">
        <v>1</v>
      </c>
      <c r="M497" s="44">
        <v>0.95</v>
      </c>
      <c r="N497" s="44">
        <v>0.85</v>
      </c>
      <c r="O497" s="44">
        <f>IF(ISERROR(FIND("M",'Conveyor List'!#REF!))=TRUE,0.95,1)</f>
        <v>0.95</v>
      </c>
      <c r="P497" s="44">
        <v>1</v>
      </c>
      <c r="Q497" s="39" t="e">
        <f t="shared" si="84"/>
        <v>#REF!</v>
      </c>
      <c r="R497" s="39" t="e">
        <f t="shared" si="85"/>
        <v>#REF!</v>
      </c>
      <c r="S497" s="39" t="e">
        <f t="shared" si="86"/>
        <v>#REF!</v>
      </c>
      <c r="T497" s="39" t="e">
        <f t="shared" si="87"/>
        <v>#REF!</v>
      </c>
      <c r="U497" s="39" t="e">
        <f t="shared" si="88"/>
        <v>#REF!</v>
      </c>
      <c r="V497" s="39">
        <f t="shared" si="89"/>
        <v>0</v>
      </c>
      <c r="W497" s="39" t="e">
        <f t="shared" si="90"/>
        <v>#REF!</v>
      </c>
      <c r="X497" s="39" t="e">
        <f t="shared" si="91"/>
        <v>#REF!</v>
      </c>
      <c r="Y497" s="39" t="e">
        <f t="shared" si="92"/>
        <v>#REF!</v>
      </c>
      <c r="Z497" s="50" t="e">
        <f t="shared" si="93"/>
        <v>#REF!</v>
      </c>
      <c r="AA497" s="32" t="e">
        <f t="shared" si="94"/>
        <v>#REF!</v>
      </c>
      <c r="AB497" s="45" t="e">
        <f t="shared" si="95"/>
        <v>#REF!</v>
      </c>
    </row>
    <row r="498" spans="1:28" ht="13.5" customHeight="1">
      <c r="A498" s="47" t="e">
        <f>'Conveyor List'!#REF!</f>
        <v>#REF!</v>
      </c>
      <c r="B49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8" s="41" t="e">
        <f>IF(AND('Conveyor List'!#REF!="",'Conveyor List'!#REF!=""),0,'Conveyor List'!#REF!+'Conveyor List'!#REF!/12)</f>
        <v>#REF!</v>
      </c>
      <c r="D498" s="41" t="e">
        <f>IF(AND('Conveyor List'!#REF!="",'Conveyor List'!#REF!=""),0,IF(ISERROR(FIND("Slave",'Conveyor List'!#REF!)) =FALSE,'Conveyor List'!#REF!+'Conveyor List'!#REF!/12,0))</f>
        <v>#REF!</v>
      </c>
      <c r="E498" s="42" t="e">
        <f>IF('Conveyor List'!#REF!="",0,'Conveyor List'!#REF!)</f>
        <v>#REF!</v>
      </c>
      <c r="F49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8" s="41">
        <f>IF(Rework!W499&gt;0,IF(Rework!W499&gt;1,2,1),0)</f>
        <v>0</v>
      </c>
      <c r="I498" s="43">
        <f>IF(Rework!X499="",IF(Rework!$E499=61.5,2400,1800),Rework!X499)</f>
        <v>1800</v>
      </c>
      <c r="J498" s="41">
        <v>30</v>
      </c>
      <c r="K498" s="44">
        <f>IF(ISERROR(FIND("Slider",'Conveyor List'!#REF!))=FALSE,0.3,IF(ISERROR(FIND("Roller",'Conveyor List'!#REF!))=FALSE,0.05,0.25))</f>
        <v>0.25</v>
      </c>
      <c r="L498" s="44">
        <v>1</v>
      </c>
      <c r="M498" s="44">
        <v>0.95</v>
      </c>
      <c r="N498" s="44">
        <v>0.85</v>
      </c>
      <c r="O498" s="44">
        <f>IF(ISERROR(FIND("M",'Conveyor List'!#REF!))=TRUE,0.95,1)</f>
        <v>0.95</v>
      </c>
      <c r="P498" s="44">
        <v>1</v>
      </c>
      <c r="Q498" s="39" t="e">
        <f t="shared" si="84"/>
        <v>#REF!</v>
      </c>
      <c r="R498" s="39" t="e">
        <f t="shared" si="85"/>
        <v>#REF!</v>
      </c>
      <c r="S498" s="39" t="e">
        <f t="shared" si="86"/>
        <v>#REF!</v>
      </c>
      <c r="T498" s="39" t="e">
        <f t="shared" si="87"/>
        <v>#REF!</v>
      </c>
      <c r="U498" s="39" t="e">
        <f t="shared" si="88"/>
        <v>#REF!</v>
      </c>
      <c r="V498" s="39">
        <f t="shared" si="89"/>
        <v>0</v>
      </c>
      <c r="W498" s="39" t="e">
        <f t="shared" si="90"/>
        <v>#REF!</v>
      </c>
      <c r="X498" s="39" t="e">
        <f t="shared" si="91"/>
        <v>#REF!</v>
      </c>
      <c r="Y498" s="39" t="e">
        <f t="shared" si="92"/>
        <v>#REF!</v>
      </c>
      <c r="Z498" s="50" t="e">
        <f t="shared" si="93"/>
        <v>#REF!</v>
      </c>
      <c r="AA498" s="32" t="e">
        <f t="shared" si="94"/>
        <v>#REF!</v>
      </c>
      <c r="AB498" s="45" t="e">
        <f t="shared" si="95"/>
        <v>#REF!</v>
      </c>
    </row>
    <row r="499" spans="1:28" ht="13.5" customHeight="1">
      <c r="A499" s="47" t="e">
        <f>'Conveyor List'!#REF!</f>
        <v>#REF!</v>
      </c>
      <c r="B49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9" s="41" t="e">
        <f>IF(AND('Conveyor List'!#REF!="",'Conveyor List'!#REF!=""),0,'Conveyor List'!#REF!+'Conveyor List'!#REF!/12)</f>
        <v>#REF!</v>
      </c>
      <c r="D499" s="41" t="e">
        <f>IF(AND('Conveyor List'!#REF!="",'Conveyor List'!#REF!=""),0,IF(ISERROR(FIND("Slave",'Conveyor List'!#REF!)) =FALSE,'Conveyor List'!#REF!+'Conveyor List'!#REF!/12,0))</f>
        <v>#REF!</v>
      </c>
      <c r="E499" s="42" t="e">
        <f>IF('Conveyor List'!#REF!="",0,'Conveyor List'!#REF!)</f>
        <v>#REF!</v>
      </c>
      <c r="F49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9" s="41">
        <f>IF(Rework!W500&gt;0,IF(Rework!W500&gt;1,2,1),0)</f>
        <v>0</v>
      </c>
      <c r="I499" s="43">
        <f>IF(Rework!X500="",IF(Rework!$E500=61.5,2400,1800),Rework!X500)</f>
        <v>1800</v>
      </c>
      <c r="J499" s="41">
        <v>30</v>
      </c>
      <c r="K499" s="44">
        <f>IF(ISERROR(FIND("Slider",'Conveyor List'!#REF!))=FALSE,0.3,IF(ISERROR(FIND("Roller",'Conveyor List'!#REF!))=FALSE,0.05,0.25))</f>
        <v>0.25</v>
      </c>
      <c r="L499" s="44">
        <v>1</v>
      </c>
      <c r="M499" s="44">
        <v>0.95</v>
      </c>
      <c r="N499" s="44">
        <v>0.85</v>
      </c>
      <c r="O499" s="44">
        <f>IF(ISERROR(FIND("M",'Conveyor List'!#REF!))=TRUE,0.95,1)</f>
        <v>0.95</v>
      </c>
      <c r="P499" s="44">
        <v>1</v>
      </c>
      <c r="Q499" s="39" t="e">
        <f t="shared" si="84"/>
        <v>#REF!</v>
      </c>
      <c r="R499" s="39" t="e">
        <f t="shared" si="85"/>
        <v>#REF!</v>
      </c>
      <c r="S499" s="39" t="e">
        <f t="shared" si="86"/>
        <v>#REF!</v>
      </c>
      <c r="T499" s="39" t="e">
        <f t="shared" si="87"/>
        <v>#REF!</v>
      </c>
      <c r="U499" s="39" t="e">
        <f t="shared" si="88"/>
        <v>#REF!</v>
      </c>
      <c r="V499" s="39">
        <f t="shared" si="89"/>
        <v>0</v>
      </c>
      <c r="W499" s="39" t="e">
        <f t="shared" si="90"/>
        <v>#REF!</v>
      </c>
      <c r="X499" s="39" t="e">
        <f t="shared" si="91"/>
        <v>#REF!</v>
      </c>
      <c r="Y499" s="39" t="e">
        <f t="shared" si="92"/>
        <v>#REF!</v>
      </c>
      <c r="Z499" s="50" t="e">
        <f t="shared" si="93"/>
        <v>#REF!</v>
      </c>
      <c r="AA499" s="32" t="e">
        <f t="shared" si="94"/>
        <v>#REF!</v>
      </c>
      <c r="AB499" s="45" t="e">
        <f t="shared" si="95"/>
        <v>#REF!</v>
      </c>
    </row>
    <row r="500" spans="1:28" ht="13.5" customHeight="1">
      <c r="A500" s="47" t="e">
        <f>'Conveyor List'!#REF!</f>
        <v>#REF!</v>
      </c>
      <c r="B50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500" s="41" t="e">
        <f>IF(AND('Conveyor List'!#REF!="",'Conveyor List'!#REF!=""),0,'Conveyor List'!#REF!+'Conveyor List'!#REF!/12)</f>
        <v>#REF!</v>
      </c>
      <c r="D500" s="41" t="e">
        <f>IF(AND('Conveyor List'!#REF!="",'Conveyor List'!#REF!=""),0,IF(ISERROR(FIND("Slave",'Conveyor List'!#REF!)) =FALSE,'Conveyor List'!#REF!+'Conveyor List'!#REF!/12,0))</f>
        <v>#REF!</v>
      </c>
      <c r="E500" s="42" t="e">
        <f>IF('Conveyor List'!#REF!="",0,'Conveyor List'!#REF!)</f>
        <v>#REF!</v>
      </c>
      <c r="F50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50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500" s="41">
        <f>IF(Rework!W501&gt;0,IF(Rework!W501&gt;1,2,1),0)</f>
        <v>0</v>
      </c>
      <c r="I500" s="43">
        <f>IF(Rework!X501="",IF(Rework!$E501=61.5,2400,1800),Rework!X501)</f>
        <v>1800</v>
      </c>
      <c r="J500" s="41">
        <v>30</v>
      </c>
      <c r="K500" s="44">
        <f>IF(ISERROR(FIND("Slider",'Conveyor List'!#REF!))=FALSE,0.3,IF(ISERROR(FIND("Roller",'Conveyor List'!#REF!))=FALSE,0.05,0.25))</f>
        <v>0.25</v>
      </c>
      <c r="L500" s="44">
        <v>1</v>
      </c>
      <c r="M500" s="44">
        <v>0.95</v>
      </c>
      <c r="N500" s="44">
        <v>0.85</v>
      </c>
      <c r="O500" s="44">
        <f>IF(ISERROR(FIND("M",'Conveyor List'!#REF!))=TRUE,0.95,1)</f>
        <v>0.95</v>
      </c>
      <c r="P500" s="44">
        <v>1</v>
      </c>
      <c r="Q500" s="39" t="e">
        <f t="shared" si="84"/>
        <v>#REF!</v>
      </c>
      <c r="R500" s="39" t="e">
        <f t="shared" si="85"/>
        <v>#REF!</v>
      </c>
      <c r="S500" s="39" t="e">
        <f t="shared" si="86"/>
        <v>#REF!</v>
      </c>
      <c r="T500" s="39" t="e">
        <f t="shared" si="87"/>
        <v>#REF!</v>
      </c>
      <c r="U500" s="39" t="e">
        <f t="shared" si="88"/>
        <v>#REF!</v>
      </c>
      <c r="V500" s="39">
        <f t="shared" si="89"/>
        <v>0</v>
      </c>
      <c r="W500" s="39" t="e">
        <f t="shared" si="90"/>
        <v>#REF!</v>
      </c>
      <c r="X500" s="39" t="e">
        <f t="shared" si="91"/>
        <v>#REF!</v>
      </c>
      <c r="Y500" s="39" t="e">
        <f t="shared" si="92"/>
        <v>#REF!</v>
      </c>
      <c r="Z500" s="50" t="e">
        <f t="shared" si="93"/>
        <v>#REF!</v>
      </c>
      <c r="AA500" s="32" t="e">
        <f t="shared" si="94"/>
        <v>#REF!</v>
      </c>
      <c r="AB500" s="45" t="e">
        <f t="shared" si="95"/>
        <v>#REF!</v>
      </c>
    </row>
    <row r="501" spans="1:28" ht="13.5" customHeight="1">
      <c r="A501" s="47" t="e">
        <f>'Conveyor List'!#REF!</f>
        <v>#REF!</v>
      </c>
      <c r="B50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501" s="41" t="e">
        <f>IF(AND('Conveyor List'!#REF!="",'Conveyor List'!#REF!=""),0,'Conveyor List'!#REF!+'Conveyor List'!#REF!/12)</f>
        <v>#REF!</v>
      </c>
      <c r="D501" s="41" t="e">
        <f>IF(AND('Conveyor List'!#REF!="",'Conveyor List'!#REF!=""),0,IF(ISERROR(FIND("Slave",'Conveyor List'!#REF!)) =FALSE,'Conveyor List'!#REF!+'Conveyor List'!#REF!/12,0))</f>
        <v>#REF!</v>
      </c>
      <c r="E501" s="42" t="e">
        <f>IF('Conveyor List'!#REF!="",0,'Conveyor List'!#REF!)</f>
        <v>#REF!</v>
      </c>
      <c r="F50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50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501" s="41">
        <f>IF(Rework!W502&gt;0,IF(Rework!W502&gt;1,2,1),0)</f>
        <v>0</v>
      </c>
      <c r="I501" s="43">
        <f>IF(Rework!X502="",IF(Rework!$E502=61.5,2400,1800),Rework!X502)</f>
        <v>1800</v>
      </c>
      <c r="J501" s="41">
        <v>30</v>
      </c>
      <c r="K501" s="44">
        <f>IF(ISERROR(FIND("Slider",'Conveyor List'!#REF!))=FALSE,0.3,IF(ISERROR(FIND("Roller",'Conveyor List'!#REF!))=FALSE,0.05,0.25))</f>
        <v>0.25</v>
      </c>
      <c r="L501" s="44">
        <v>1</v>
      </c>
      <c r="M501" s="44">
        <v>0.95</v>
      </c>
      <c r="N501" s="44">
        <v>0.85</v>
      </c>
      <c r="O501" s="44">
        <f>IF(ISERROR(FIND("M",'Conveyor List'!#REF!))=TRUE,0.95,1)</f>
        <v>0.95</v>
      </c>
      <c r="P501" s="44">
        <v>1</v>
      </c>
      <c r="Q501" s="39" t="e">
        <f t="shared" si="84"/>
        <v>#REF!</v>
      </c>
      <c r="R501" s="39" t="e">
        <f t="shared" si="85"/>
        <v>#REF!</v>
      </c>
      <c r="S501" s="39" t="e">
        <f t="shared" si="86"/>
        <v>#REF!</v>
      </c>
      <c r="T501" s="39" t="e">
        <f t="shared" si="87"/>
        <v>#REF!</v>
      </c>
      <c r="U501" s="39" t="e">
        <f t="shared" si="88"/>
        <v>#REF!</v>
      </c>
      <c r="V501" s="39">
        <f t="shared" si="89"/>
        <v>0</v>
      </c>
      <c r="W501" s="39" t="e">
        <f t="shared" si="90"/>
        <v>#REF!</v>
      </c>
      <c r="X501" s="39" t="e">
        <f t="shared" si="91"/>
        <v>#REF!</v>
      </c>
      <c r="Y501" s="39" t="e">
        <f t="shared" si="92"/>
        <v>#REF!</v>
      </c>
      <c r="Z501" s="50" t="e">
        <f t="shared" si="93"/>
        <v>#REF!</v>
      </c>
      <c r="AA501" s="32" t="e">
        <f t="shared" si="94"/>
        <v>#REF!</v>
      </c>
      <c r="AB501" s="45" t="e">
        <f t="shared" si="95"/>
        <v>#REF!</v>
      </c>
    </row>
    <row r="502" spans="1:28" ht="13.5" customHeight="1">
      <c r="A502" s="47" t="e">
        <f>'Conveyor List'!#REF!</f>
        <v>#REF!</v>
      </c>
      <c r="B50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502" s="41" t="e">
        <f>IF(AND('Conveyor List'!#REF!="",'Conveyor List'!#REF!=""),0,'Conveyor List'!#REF!+'Conveyor List'!#REF!/12)</f>
        <v>#REF!</v>
      </c>
      <c r="D502" s="41" t="e">
        <f>IF(AND('Conveyor List'!#REF!="",'Conveyor List'!#REF!=""),0,IF(ISERROR(FIND("Slave",'Conveyor List'!#REF!)) =FALSE,'Conveyor List'!#REF!+'Conveyor List'!#REF!/12,0))</f>
        <v>#REF!</v>
      </c>
      <c r="E502" s="42" t="e">
        <f>IF('Conveyor List'!#REF!="",0,'Conveyor List'!#REF!)</f>
        <v>#REF!</v>
      </c>
      <c r="F50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50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502" s="41">
        <f>IF(Rework!W503&gt;0,IF(Rework!W503&gt;1,2,1),0)</f>
        <v>0</v>
      </c>
      <c r="I502" s="43">
        <f>IF(Rework!X503="",IF(Rework!$E503=61.5,2400,1800),Rework!X503)</f>
        <v>1800</v>
      </c>
      <c r="J502" s="41">
        <v>30</v>
      </c>
      <c r="K502" s="44">
        <f>IF(ISERROR(FIND("Slider",'Conveyor List'!#REF!))=FALSE,0.3,IF(ISERROR(FIND("Roller",'Conveyor List'!#REF!))=FALSE,0.05,0.25))</f>
        <v>0.25</v>
      </c>
      <c r="L502" s="44">
        <v>1</v>
      </c>
      <c r="M502" s="44">
        <v>0.95</v>
      </c>
      <c r="N502" s="44">
        <v>0.85</v>
      </c>
      <c r="O502" s="44">
        <f>IF(ISERROR(FIND("M",'Conveyor List'!#REF!))=TRUE,0.95,1)</f>
        <v>0.95</v>
      </c>
      <c r="P502" s="44">
        <v>1</v>
      </c>
      <c r="Q502" s="39" t="e">
        <f t="shared" si="84"/>
        <v>#REF!</v>
      </c>
      <c r="R502" s="39" t="e">
        <f t="shared" si="85"/>
        <v>#REF!</v>
      </c>
      <c r="S502" s="39" t="e">
        <f t="shared" si="86"/>
        <v>#REF!</v>
      </c>
      <c r="T502" s="39" t="e">
        <f t="shared" si="87"/>
        <v>#REF!</v>
      </c>
      <c r="U502" s="39" t="e">
        <f t="shared" si="88"/>
        <v>#REF!</v>
      </c>
      <c r="V502" s="39">
        <f t="shared" si="89"/>
        <v>0</v>
      </c>
      <c r="W502" s="39" t="e">
        <f t="shared" si="90"/>
        <v>#REF!</v>
      </c>
      <c r="X502" s="39" t="e">
        <f t="shared" si="91"/>
        <v>#REF!</v>
      </c>
      <c r="Y502" s="39" t="e">
        <f t="shared" si="92"/>
        <v>#REF!</v>
      </c>
      <c r="Z502" s="50" t="e">
        <f t="shared" si="93"/>
        <v>#REF!</v>
      </c>
      <c r="AA502" s="32" t="e">
        <f t="shared" si="94"/>
        <v>#REF!</v>
      </c>
      <c r="AB502" s="45" t="e">
        <f t="shared" si="95"/>
        <v>#REF!</v>
      </c>
    </row>
  </sheetData>
  <mergeCells count="2">
    <mergeCell ref="AD1:AF1"/>
    <mergeCell ref="AH1:AJ1"/>
  </mergeCells>
  <phoneticPr fontId="32" type="noConversion"/>
  <conditionalFormatting sqref="B3:J502">
    <cfRule type="cellIs" dxfId="2" priority="1" stopIfTrue="1" operator="equal">
      <formula>0</formula>
    </cfRule>
  </conditionalFormatting>
  <conditionalFormatting sqref="Q3:Y502">
    <cfRule type="cellIs" dxfId="1" priority="2" stopIfTrue="1" operator="equal">
      <formula>0</formula>
    </cfRule>
  </conditionalFormatting>
  <conditionalFormatting sqref="Z1:Z502">
    <cfRule type="cellIs" dxfId="0" priority="3" stopIfTrue="1" operator="equal">
      <formula>0</formula>
    </cfRule>
  </conditionalFormatting>
  <printOptions gridLines="1" gridLinesSet="0"/>
  <pageMargins left="0.25" right="0.25" top="1" bottom="0.5" header="0.5" footer="0.2"/>
  <pageSetup scale="45" fitToHeight="30" orientation="landscape" r:id="rId1"/>
  <headerFooter alignWithMargins="0">
    <oddHeader>&amp;C&amp;"Arial,Bold"&amp;18Designed Conveyor Systems, Inc.
&amp;"Arial,Regular"&amp;10 1886 General George Patton Dr. -- Franklin, TN 37067 -- Phone 615-377-9774 -- Fax 615-371-1847</oddHeader>
    <oddFooter>&amp;LDCS Proposal Number: P-xx-xxxx
&amp;D, &amp;T&amp;C&amp;"Arial,Bold"CUSTOMER NAME - Project Name
&amp;"Arial,Bold Italic"EQUIPMENT LIST&amp;R&amp;F
Page &amp;P of &amp;N</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61bf3a2-a601-4307-88b5-f848211a41a3" xsi:nil="true"/>
    <lcf76f155ced4ddcb4097134ff3c332f xmlns="aac8d241-c08e-43bf-8323-d4d887025c0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7DD1F10A3EA204B9A47A167F10465EA" ma:contentTypeVersion="13" ma:contentTypeDescription="Create a new document." ma:contentTypeScope="" ma:versionID="1ed03844d1d6529ad47f8cd300f3ef9b">
  <xsd:schema xmlns:xsd="http://www.w3.org/2001/XMLSchema" xmlns:xs="http://www.w3.org/2001/XMLSchema" xmlns:p="http://schemas.microsoft.com/office/2006/metadata/properties" xmlns:ns2="aac8d241-c08e-43bf-8323-d4d887025c04" xmlns:ns3="961bf3a2-a601-4307-88b5-f848211a41a3" targetNamespace="http://schemas.microsoft.com/office/2006/metadata/properties" ma:root="true" ma:fieldsID="0a6cab278a1408e7fe441b543241fa20" ns2:_="" ns3:_="">
    <xsd:import namespace="aac8d241-c08e-43bf-8323-d4d887025c04"/>
    <xsd:import namespace="961bf3a2-a601-4307-88b5-f848211a41a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c8d241-c08e-43bf-8323-d4d887025c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c95ffcd-31c8-4dc5-9d65-2bffb05138c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61bf3a2-a601-4307-88b5-f848211a41a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f5f4a94-1c43-40f0-8095-79fdae7eb95e}" ma:internalName="TaxCatchAll" ma:showField="CatchAllData" ma:web="961bf3a2-a601-4307-88b5-f848211a41a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AAFECD7-8BDF-4FDF-BE55-01DE6F471D28}">
  <ds:schemaRefs>
    <ds:schemaRef ds:uri="http://schemas.microsoft.com/office/2006/metadata/properties"/>
    <ds:schemaRef ds:uri="http://schemas.microsoft.com/office/infopath/2007/PartnerControls"/>
    <ds:schemaRef ds:uri="961bf3a2-a601-4307-88b5-f848211a41a3"/>
    <ds:schemaRef ds:uri="aac8d241-c08e-43bf-8323-d4d887025c04"/>
  </ds:schemaRefs>
</ds:datastoreItem>
</file>

<file path=customXml/itemProps2.xml><?xml version="1.0" encoding="utf-8"?>
<ds:datastoreItem xmlns:ds="http://schemas.openxmlformats.org/officeDocument/2006/customXml" ds:itemID="{603C3F9D-F087-40EE-88CA-C812AF56A53A}">
  <ds:schemaRefs>
    <ds:schemaRef ds:uri="http://schemas.microsoft.com/sharepoint/v3/contenttype/forms"/>
  </ds:schemaRefs>
</ds:datastoreItem>
</file>

<file path=customXml/itemProps3.xml><?xml version="1.0" encoding="utf-8"?>
<ds:datastoreItem xmlns:ds="http://schemas.openxmlformats.org/officeDocument/2006/customXml" ds:itemID="{9CDFEA7E-02AF-4887-8CC9-57A48B6641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c8d241-c08e-43bf-8323-d4d887025c04"/>
    <ds:schemaRef ds:uri="961bf3a2-a601-4307-88b5-f848211a41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Rev Log</vt:lpstr>
      <vt:lpstr>Sheet1</vt:lpstr>
      <vt:lpstr>Conveyor List</vt:lpstr>
      <vt:lpstr>Rework</vt:lpstr>
      <vt:lpstr>Relocated</vt:lpstr>
      <vt:lpstr>Demo</vt:lpstr>
      <vt:lpstr>HPCALCS2</vt:lpstr>
      <vt:lpstr>HPCALCS2!a</vt:lpstr>
      <vt:lpstr>Rework!a</vt:lpstr>
      <vt:lpstr>a</vt:lpstr>
      <vt:lpstr>'Conveyor List'!Print_Area</vt:lpstr>
      <vt:lpstr>Rework!Print_Area</vt:lpstr>
      <vt:lpstr>'Conveyor List'!Print_Titles</vt:lpstr>
      <vt:lpstr>HPCALCS2!Print_Titles</vt:lpstr>
      <vt:lpstr>Rework!Print_Titles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Ken and Linda Wood</dc:creator>
  <cp:keywords/>
  <dc:description/>
  <cp:lastModifiedBy>Gigi Mamaladze</cp:lastModifiedBy>
  <cp:revision/>
  <dcterms:created xsi:type="dcterms:W3CDTF">1999-03-25T19:53:27Z</dcterms:created>
  <dcterms:modified xsi:type="dcterms:W3CDTF">2025-05-15T11:07:36Z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0x01010087DD1F10A3EA204B9A47A167F10465EA</vt:lpwstr>
  </property>
</Properties>
</file>